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57" activeTab="1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</sheets>
  <definedNames>
    <definedName name="_xlnm.Print_Area" localSheetId="2">'BRPL'!$A$1:$Q$176</definedName>
    <definedName name="_xlnm.Print_Area" localSheetId="1">'BYPL'!$A$1:$Q$165</definedName>
    <definedName name="_xlnm.Print_Area" localSheetId="7">'FINAL EX. SUMMARY'!$A$1:$Q$41</definedName>
    <definedName name="_xlnm.Print_Area" localSheetId="4">'MES'!$A$1:$Q$59</definedName>
    <definedName name="_xlnm.Print_Area" localSheetId="0">'NDPL'!$A$1:$Q$158</definedName>
    <definedName name="_xlnm.Print_Area" localSheetId="8">'PRAGATI'!$A$1:$Q$25</definedName>
    <definedName name="_xlnm.Print_Area" localSheetId="5">'ROHTAK ROAD'!$A$1:$Q$48</definedName>
  </definedNames>
  <calcPr fullCalcOnLoad="1"/>
</workbook>
</file>

<file path=xl/sharedStrings.xml><?xml version="1.0" encoding="utf-8"?>
<sst xmlns="http://schemas.openxmlformats.org/spreadsheetml/2006/main" count="1479" uniqueCount="423">
  <si>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</si>
  <si>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</si>
  <si>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</si>
  <si>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</si>
  <si>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</si>
  <si>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</si>
  <si>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</si>
  <si>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BELOW 97 %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</si>
  <si>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</si>
  <si>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</si>
  <si>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</si>
  <si>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</si>
  <si>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</si>
  <si>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</si>
  <si>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</si>
  <si>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</si>
  <si>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</si>
  <si>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</si>
  <si>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</si>
  <si>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</si>
  <si>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</si>
  <si>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</si>
  <si>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</si>
  <si>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</si>
  <si>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</si>
  <si>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</si>
  <si>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</si>
  <si>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</si>
  <si>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NARELA</t>
  </si>
  <si>
    <t>NARAINA</t>
  </si>
  <si>
    <t>O/G REWARI LINE 1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</si>
  <si>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</si>
  <si>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</si>
  <si>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</si>
  <si>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</si>
  <si>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</si>
  <si>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</si>
  <si>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</si>
  <si>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</si>
  <si>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</si>
  <si>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</si>
  <si>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</si>
  <si>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</si>
  <si>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</si>
  <si>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</si>
  <si>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</si>
  <si>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</si>
  <si>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</si>
  <si>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</si>
  <si>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</si>
  <si>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</si>
  <si>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</si>
  <si>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</si>
  <si>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</si>
  <si>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</si>
  <si>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</si>
  <si>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</si>
  <si>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</si>
  <si>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</si>
  <si>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</si>
  <si>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</si>
  <si>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</si>
  <si>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</si>
  <si>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</si>
  <si>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</si>
  <si>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</si>
  <si>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</si>
  <si>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</si>
  <si>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</si>
  <si>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</si>
  <si>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</si>
  <si>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</si>
  <si>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</si>
  <si>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</si>
  <si>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</si>
  <si>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</si>
  <si>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</si>
  <si>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</si>
  <si>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</si>
  <si>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</si>
  <si>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</si>
  <si>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</si>
  <si>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</si>
  <si>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</si>
  <si>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</si>
  <si>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</si>
  <si>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</si>
  <si>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</si>
  <si>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</si>
  <si>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</si>
  <si>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</si>
  <si>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</si>
  <si>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</si>
  <si>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</si>
  <si>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</si>
  <si>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</si>
  <si>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</si>
  <si>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</si>
  <si>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</si>
  <si>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</si>
  <si>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</si>
  <si>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</si>
  <si>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</si>
  <si>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</si>
  <si>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</si>
  <si>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</si>
  <si>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</si>
  <si>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</si>
  <si>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</si>
  <si>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</si>
  <si>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</si>
  <si>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</si>
  <si>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</si>
  <si>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</si>
  <si>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</si>
  <si>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</si>
  <si>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</si>
  <si>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</si>
  <si>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</si>
  <si>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</si>
  <si>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</si>
  <si>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</si>
  <si>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</si>
  <si>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</si>
  <si>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</si>
  <si>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</si>
  <si>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</si>
  <si>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</si>
  <si>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</si>
  <si>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</si>
  <si>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</si>
  <si>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</si>
  <si>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</si>
  <si>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</si>
  <si>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</si>
  <si>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</si>
  <si>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</si>
  <si>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</si>
  <si>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</si>
  <si>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</si>
  <si>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</si>
  <si>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</si>
  <si>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</si>
  <si>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</si>
  <si>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</si>
  <si>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</si>
  <si>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</si>
  <si>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</si>
  <si>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</si>
  <si>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</si>
  <si>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</si>
  <si>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</si>
  <si>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</si>
  <si>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</si>
  <si>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</si>
  <si>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</si>
  <si>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</si>
  <si>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</si>
  <si>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</si>
  <si>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</si>
  <si>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</si>
  <si>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</si>
  <si>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</si>
  <si>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</si>
  <si>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</si>
  <si>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</si>
  <si>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</si>
  <si>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</si>
  <si>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</si>
  <si>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</si>
  <si>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</si>
  <si>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</si>
  <si>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</si>
  <si>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</si>
  <si>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</si>
  <si>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</si>
  <si>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Tx.1 (33 KV)</t>
  </si>
  <si>
    <t>Tx.2 (33 KV)</t>
  </si>
  <si>
    <t>Tx.3 (33 KV)</t>
  </si>
  <si>
    <t>Tx.4 (33 KV)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</si>
  <si>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</si>
  <si>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</si>
  <si>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</si>
  <si>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</si>
  <si>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</si>
  <si>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</si>
  <si>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</si>
  <si>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</si>
  <si>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</si>
  <si>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NO.1</t>
  </si>
  <si>
    <t>SPM NO.2</t>
  </si>
  <si>
    <t>NEHRU PARK</t>
  </si>
  <si>
    <t>SHAN NAGAR 1</t>
  </si>
  <si>
    <t>SHAN NAGAR 2</t>
  </si>
  <si>
    <t>VIDYUT BHAWAN</t>
  </si>
  <si>
    <t>A.I.I.M.S.</t>
  </si>
  <si>
    <t>TRANSFORMER-2</t>
  </si>
  <si>
    <t>TRANSFORMER-3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</si>
  <si>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</si>
  <si>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</si>
  <si>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</si>
  <si>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</si>
  <si>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</si>
  <si>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</si>
  <si>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</si>
  <si>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</si>
  <si>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</si>
  <si>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</si>
  <si>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</si>
  <si>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</si>
  <si>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</si>
  <si>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</si>
  <si>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</si>
  <si>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</si>
  <si>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</si>
  <si>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</si>
  <si>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</si>
  <si>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</si>
  <si>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</si>
  <si>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</si>
  <si>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</si>
  <si>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</si>
  <si>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TX-2</t>
  </si>
  <si>
    <t>TX-3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</si>
  <si>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</si>
  <si>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</si>
  <si>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</si>
  <si>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</si>
  <si>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</si>
  <si>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</si>
  <si>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</si>
  <si>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</si>
  <si>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SHEKHAWATI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</si>
  <si>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</si>
  <si>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</si>
  <si>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</si>
  <si>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</si>
  <si>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</si>
  <si>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</si>
  <si>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</si>
  <si>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</si>
  <si>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</si>
  <si>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</si>
  <si>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</si>
  <si>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</si>
  <si>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</si>
  <si>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</si>
  <si>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</si>
  <si>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</si>
  <si>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</si>
  <si>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</si>
  <si>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</si>
  <si>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</si>
  <si>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</si>
  <si>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</si>
  <si>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</si>
  <si>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</si>
  <si>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</si>
  <si>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</si>
  <si>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</si>
  <si>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</si>
  <si>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</si>
  <si>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</si>
  <si>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</si>
  <si>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</si>
  <si>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</si>
  <si>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</si>
  <si>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</si>
  <si>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</si>
  <si>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</si>
  <si>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</si>
  <si>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</si>
  <si>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</si>
  <si>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</si>
  <si>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</si>
  <si>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</si>
  <si>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</si>
  <si>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</si>
  <si>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</si>
  <si>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</si>
  <si>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</si>
  <si>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</si>
  <si>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</si>
  <si>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</si>
  <si>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</si>
  <si>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</si>
  <si>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</si>
  <si>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</si>
  <si>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</si>
  <si>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</si>
  <si>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</si>
  <si>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</si>
  <si>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</si>
  <si>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</si>
  <si>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</si>
  <si>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</si>
  <si>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</si>
  <si>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</si>
  <si>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</si>
  <si>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 xml:space="preserve">(33KV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</si>
  <si>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</si>
  <si>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</si>
  <si>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</si>
  <si>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</si>
  <si>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</si>
  <si>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</si>
  <si>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</si>
  <si>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</si>
  <si>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</si>
  <si>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</si>
  <si>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</si>
  <si>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</si>
  <si>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</si>
  <si>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</si>
  <si>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</si>
  <si>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</si>
  <si>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</si>
  <si>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</si>
  <si>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</si>
  <si>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</si>
  <si>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</si>
  <si>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</si>
  <si>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</si>
  <si>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</si>
  <si>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</si>
  <si>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</si>
  <si>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</si>
  <si>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</si>
  <si>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</si>
  <si>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</si>
  <si>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</si>
  <si>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</si>
  <si>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</si>
  <si>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</si>
  <si>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</si>
  <si>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</si>
  <si>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</si>
  <si>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</si>
  <si>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</si>
  <si>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</si>
  <si>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</si>
  <si>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</si>
  <si>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</si>
  <si>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</si>
  <si>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</si>
  <si>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</si>
  <si>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</si>
  <si>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</si>
  <si>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</si>
  <si>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</si>
  <si>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</si>
  <si>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</si>
  <si>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</si>
  <si>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</si>
  <si>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</si>
  <si>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</si>
  <si>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</si>
  <si>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</si>
  <si>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</si>
  <si>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</si>
  <si>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</si>
  <si>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</si>
  <si>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</si>
  <si>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</si>
  <si>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</si>
  <si>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</si>
  <si>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</si>
  <si>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</si>
  <si>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</si>
  <si>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</si>
  <si>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</si>
  <si>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</si>
  <si>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</si>
  <si>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</si>
  <si>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</si>
  <si>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</si>
  <si>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</si>
  <si>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</si>
  <si>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</si>
  <si>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</si>
  <si>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</si>
  <si>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TX-I</t>
  </si>
  <si>
    <t>NDMC(-)</t>
  </si>
  <si>
    <t>AKSHARDHAM</t>
  </si>
  <si>
    <t>Tx-1</t>
  </si>
  <si>
    <t>KAMLA MKT.-2</t>
  </si>
  <si>
    <t>TRANSFORMER-1</t>
  </si>
  <si>
    <t>ROLL OVER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</si>
  <si>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</si>
  <si>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</si>
  <si>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</si>
  <si>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</si>
  <si>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</si>
  <si>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</si>
  <si>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</si>
  <si>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</si>
  <si>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</si>
  <si>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</si>
  <si>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</si>
  <si>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</si>
  <si>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</si>
  <si>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</si>
  <si>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</si>
  <si>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</si>
  <si>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</si>
  <si>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</si>
  <si>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</si>
  <si>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</si>
  <si>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</si>
  <si>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</si>
  <si>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Mundka</t>
  </si>
  <si>
    <t>YCT Changes from 400/1 to 500/1  on dated 21/03/12</t>
  </si>
  <si>
    <t>YCT Changes from800/1 to 1000/1  on dated 21/03/12</t>
  </si>
  <si>
    <t>YCT Changes from 800/1 to 750/1  on dated 28/03/12</t>
  </si>
  <si>
    <t>FINAL READING 01/04/12</t>
  </si>
  <si>
    <t>INTIAL READING 01/03/12</t>
  </si>
  <si>
    <t xml:space="preserve">                           PERIOD 1st MARCH-2012 TO 31st MARCH-2012 </t>
  </si>
  <si>
    <t>Assessment of 20MVA Tx. AT KIDWAI NAGAR (Meter No. 4865133) for the period April 2011 to December 2011 due to wrong M.F.. The total assessment is (-)6.246Mus on above 103%</t>
  </si>
  <si>
    <t>and (-)2.1678Mus on below 97%. The assessment to be distributed equally in the month of Jan., Feb, March 2012</t>
  </si>
  <si>
    <t>Assessment on account of putting wrong M.F. (i.e.M.F.with - sign ) for mtr. No. 4865133 for period from 01/04/11 To 01/01/12</t>
  </si>
  <si>
    <t>Assessment on account of putting wrong M.F. (i.e.M.F.with + sign ) for mtr. No. 4865133 for period from 01/04/11 To 01/01/12</t>
  </si>
  <si>
    <t>Note :Sharing taken from wk-50 abt bill 2011-12</t>
  </si>
  <si>
    <t>MARCH-2012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</si>
</sst>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"/>
    <numFmt numFmtId="171" formatCode="0.000"/>
    <numFmt numFmtId="172" formatCode="0.0"/>
    <numFmt numFmtId="173" formatCode="0.00000"/>
    <numFmt numFmtId="174" formatCode="0.0000000"/>
    <numFmt numFmtId="175" formatCode="0.000000"/>
    <numFmt numFmtId="176" formatCode="0_);\(0\)"/>
    <numFmt numFmtId="177" formatCode="[$-409]h:mm:ss\ AM/PM"/>
    <numFmt numFmtId="178" formatCode="[$-409]dddd\,\ mmmm\ dd\,\ yyyy"/>
    <numFmt numFmtId="179" formatCode="0.000_);\(0.000\)"/>
  </numFmts>
  <fonts count="86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0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0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Arial"/>
      <family val="0"/>
    </font>
    <font>
      <sz val="1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3" borderId="0" applyNumberFormat="0" applyBorder="0" applyAlignment="0" applyProtection="0"/>
    <xf numFmtId="0" fontId="67" fillId="20" borderId="1" applyNumberFormat="0" applyAlignment="0" applyProtection="0"/>
    <xf numFmtId="0" fontId="6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74" fillId="7" borderId="1" applyNumberFormat="0" applyAlignment="0" applyProtection="0"/>
    <xf numFmtId="0" fontId="75" fillId="0" borderId="6" applyNumberFormat="0" applyFill="0" applyAlignment="0" applyProtection="0"/>
    <xf numFmtId="0" fontId="76" fillId="22" borderId="0" applyNumberFormat="0" applyBorder="0" applyAlignment="0" applyProtection="0"/>
    <xf numFmtId="0" fontId="0" fillId="23" borderId="7" applyNumberFormat="0" applyFont="0" applyAlignment="0" applyProtection="0"/>
    <xf numFmtId="0" fontId="77" fillId="20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763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2" fontId="4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2" fontId="7" fillId="0" borderId="16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3" fillId="0" borderId="0" xfId="0" applyFont="1" applyAlignment="1">
      <alignment/>
    </xf>
    <xf numFmtId="0" fontId="0" fillId="0" borderId="18" xfId="0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7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0" fillId="0" borderId="15" xfId="0" applyBorder="1" applyAlignment="1">
      <alignment/>
    </xf>
    <xf numFmtId="170" fontId="4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18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0" fontId="2" fillId="0" borderId="0" xfId="0" applyNumberFormat="1" applyFont="1" applyFill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0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2" fontId="4" fillId="0" borderId="17" xfId="0" applyNumberFormat="1" applyFont="1" applyFill="1" applyBorder="1" applyAlignment="1">
      <alignment horizontal="left" wrapText="1"/>
    </xf>
    <xf numFmtId="2" fontId="4" fillId="0" borderId="17" xfId="0" applyNumberFormat="1" applyFont="1" applyFill="1" applyBorder="1" applyAlignment="1">
      <alignment horizontal="left"/>
    </xf>
    <xf numFmtId="170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left"/>
    </xf>
    <xf numFmtId="171" fontId="8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70" fontId="7" fillId="0" borderId="22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2" fontId="0" fillId="0" borderId="17" xfId="0" applyNumberFormat="1" applyFont="1" applyFill="1" applyBorder="1" applyAlignment="1">
      <alignment vertical="center"/>
    </xf>
    <xf numFmtId="1" fontId="0" fillId="0" borderId="18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0" fillId="0" borderId="32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right" vertical="top"/>
    </xf>
    <xf numFmtId="49" fontId="19" fillId="0" borderId="0" xfId="0" applyNumberFormat="1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6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170" fontId="8" fillId="0" borderId="22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70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70" fontId="2" fillId="0" borderId="18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7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0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0" fontId="28" fillId="0" borderId="0" xfId="0" applyNumberFormat="1" applyFont="1" applyBorder="1" applyAlignment="1">
      <alignment/>
    </xf>
    <xf numFmtId="170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0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0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2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17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5" xfId="0" applyFont="1" applyFill="1" applyBorder="1" applyAlignment="1">
      <alignment horizontal="left"/>
    </xf>
    <xf numFmtId="0" fontId="32" fillId="0" borderId="24" xfId="0" applyFont="1" applyBorder="1" applyAlignment="1">
      <alignment/>
    </xf>
    <xf numFmtId="0" fontId="33" fillId="0" borderId="24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31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170" fontId="41" fillId="0" borderId="0" xfId="0" applyNumberFormat="1" applyFont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170" fontId="2" fillId="0" borderId="22" xfId="0" applyNumberFormat="1" applyFont="1" applyBorder="1" applyAlignment="1">
      <alignment/>
    </xf>
    <xf numFmtId="0" fontId="0" fillId="0" borderId="25" xfId="0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2" fontId="0" fillId="0" borderId="17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 vertical="top"/>
    </xf>
    <xf numFmtId="1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45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34" fillId="0" borderId="40" xfId="0" applyFont="1" applyBorder="1" applyAlignment="1">
      <alignment/>
    </xf>
    <xf numFmtId="0" fontId="40" fillId="0" borderId="4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0" fontId="19" fillId="0" borderId="15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0" fontId="21" fillId="0" borderId="15" xfId="0" applyNumberFormat="1" applyFont="1" applyFill="1" applyBorder="1" applyAlignment="1">
      <alignment/>
    </xf>
    <xf numFmtId="170" fontId="21" fillId="0" borderId="15" xfId="0" applyNumberFormat="1" applyFont="1" applyFill="1" applyBorder="1" applyAlignment="1">
      <alignment horizontal="center"/>
    </xf>
    <xf numFmtId="170" fontId="21" fillId="0" borderId="18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0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0" fontId="4" fillId="0" borderId="11" xfId="0" applyNumberFormat="1" applyFont="1" applyFill="1" applyBorder="1" applyAlignment="1">
      <alignment horizontal="center"/>
    </xf>
    <xf numFmtId="170" fontId="17" fillId="0" borderId="11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170" fontId="4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170" fontId="47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3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/>
    </xf>
    <xf numFmtId="1" fontId="19" fillId="0" borderId="17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0" fontId="19" fillId="0" borderId="31" xfId="0" applyFont="1" applyBorder="1" applyAlignment="1">
      <alignment/>
    </xf>
    <xf numFmtId="2" fontId="49" fillId="0" borderId="15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8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50" fillId="0" borderId="19" xfId="0" applyFont="1" applyBorder="1" applyAlignment="1">
      <alignment horizontal="center" vertical="center" wrapText="1"/>
    </xf>
    <xf numFmtId="2" fontId="49" fillId="0" borderId="14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" fontId="49" fillId="0" borderId="11" xfId="0" applyNumberFormat="1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50" fillId="0" borderId="0" xfId="0" applyFont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1" fontId="49" fillId="0" borderId="17" xfId="0" applyNumberFormat="1" applyFont="1" applyFill="1" applyBorder="1" applyAlignment="1">
      <alignment horizontal="center"/>
    </xf>
    <xf numFmtId="0" fontId="49" fillId="0" borderId="17" xfId="0" applyFont="1" applyFill="1" applyBorder="1" applyAlignment="1">
      <alignment/>
    </xf>
    <xf numFmtId="0" fontId="49" fillId="0" borderId="17" xfId="0" applyFont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1" fontId="49" fillId="0" borderId="16" xfId="0" applyNumberFormat="1" applyFont="1" applyFill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2" fontId="20" fillId="0" borderId="0" xfId="0" applyNumberFormat="1" applyFont="1" applyFill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/>
    </xf>
    <xf numFmtId="1" fontId="20" fillId="0" borderId="18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vertical="center"/>
    </xf>
    <xf numFmtId="0" fontId="21" fillId="0" borderId="25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49" fillId="0" borderId="11" xfId="0" applyFont="1" applyBorder="1" applyAlignment="1">
      <alignment/>
    </xf>
    <xf numFmtId="1" fontId="49" fillId="0" borderId="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2" fontId="20" fillId="0" borderId="0" xfId="0" applyNumberFormat="1" applyFont="1" applyFill="1" applyAlignment="1">
      <alignment horizontal="left"/>
    </xf>
    <xf numFmtId="0" fontId="15" fillId="0" borderId="0" xfId="0" applyFont="1" applyBorder="1" applyAlignment="1">
      <alignment/>
    </xf>
    <xf numFmtId="0" fontId="45" fillId="0" borderId="0" xfId="0" applyFont="1" applyFill="1" applyBorder="1" applyAlignment="1">
      <alignment horizontal="left" vertical="top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Border="1" applyAlignment="1">
      <alignment/>
    </xf>
    <xf numFmtId="170" fontId="46" fillId="0" borderId="0" xfId="0" applyNumberFormat="1" applyFont="1" applyBorder="1" applyAlignment="1">
      <alignment horizontal="center" shrinkToFit="1"/>
    </xf>
    <xf numFmtId="0" fontId="35" fillId="0" borderId="24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2" fontId="49" fillId="0" borderId="0" xfId="0" applyNumberFormat="1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3" fillId="0" borderId="18" xfId="0" applyNumberFormat="1" applyFont="1" applyFill="1" applyBorder="1" applyAlignment="1">
      <alignment horizontal="center"/>
    </xf>
    <xf numFmtId="0" fontId="31" fillId="0" borderId="24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19" fillId="0" borderId="0" xfId="0" applyFont="1" applyAlignment="1">
      <alignment horizontal="center" vertical="top"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0" fontId="25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20" fillId="0" borderId="0" xfId="0" applyNumberFormat="1" applyFont="1" applyAlignment="1">
      <alignment/>
    </xf>
    <xf numFmtId="17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7" xfId="0" applyFont="1" applyFill="1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wrapText="1"/>
    </xf>
    <xf numFmtId="2" fontId="20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Alignment="1">
      <alignment/>
    </xf>
    <xf numFmtId="49" fontId="19" fillId="0" borderId="17" xfId="0" applyNumberFormat="1" applyFont="1" applyBorder="1" applyAlignment="1">
      <alignment/>
    </xf>
    <xf numFmtId="2" fontId="15" fillId="0" borderId="17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19" fillId="0" borderId="31" xfId="0" applyFont="1" applyBorder="1" applyAlignment="1">
      <alignment shrinkToFit="1"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9" fillId="0" borderId="30" xfId="0" applyNumberFormat="1" applyFont="1" applyBorder="1" applyAlignment="1">
      <alignment horizontal="right" vertical="top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70" fontId="23" fillId="0" borderId="0" xfId="0" applyNumberFormat="1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59" fillId="0" borderId="28" xfId="0" applyFont="1" applyBorder="1" applyAlignment="1">
      <alignment/>
    </xf>
    <xf numFmtId="0" fontId="17" fillId="0" borderId="28" xfId="0" applyFont="1" applyBorder="1" applyAlignment="1">
      <alignment/>
    </xf>
    <xf numFmtId="0" fontId="60" fillId="0" borderId="28" xfId="0" applyFont="1" applyBorder="1" applyAlignment="1">
      <alignment/>
    </xf>
    <xf numFmtId="0" fontId="61" fillId="0" borderId="0" xfId="0" applyFont="1" applyBorder="1" applyAlignment="1">
      <alignment/>
    </xf>
    <xf numFmtId="0" fontId="39" fillId="0" borderId="0" xfId="0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7" fillId="0" borderId="0" xfId="0" applyNumberFormat="1" applyFont="1" applyBorder="1" applyAlignment="1">
      <alignment horizontal="center" shrinkToFit="1"/>
    </xf>
    <xf numFmtId="0" fontId="61" fillId="0" borderId="24" xfId="0" applyFont="1" applyBorder="1" applyAlignment="1">
      <alignment/>
    </xf>
    <xf numFmtId="0" fontId="39" fillId="0" borderId="24" xfId="0" applyFont="1" applyBorder="1" applyAlignment="1">
      <alignment/>
    </xf>
    <xf numFmtId="0" fontId="20" fillId="0" borderId="24" xfId="0" applyFont="1" applyBorder="1" applyAlignment="1">
      <alignment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70" fontId="63" fillId="0" borderId="25" xfId="0" applyNumberFormat="1" applyFont="1" applyFill="1" applyBorder="1" applyAlignment="1">
      <alignment horizontal="center"/>
    </xf>
    <xf numFmtId="0" fontId="0" fillId="0" borderId="31" xfId="0" applyFont="1" applyBorder="1" applyAlignment="1">
      <alignment shrinkToFit="1"/>
    </xf>
    <xf numFmtId="0" fontId="4" fillId="0" borderId="31" xfId="0" applyFont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81" fillId="0" borderId="31" xfId="0" applyFont="1" applyBorder="1" applyAlignment="1">
      <alignment vertical="center" wrapText="1"/>
    </xf>
    <xf numFmtId="0" fontId="49" fillId="0" borderId="18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0" fillId="0" borderId="31" xfId="0" applyBorder="1" applyAlignment="1">
      <alignment wrapText="1"/>
    </xf>
    <xf numFmtId="0" fontId="16" fillId="0" borderId="31" xfId="0" applyFont="1" applyBorder="1" applyAlignment="1">
      <alignment/>
    </xf>
    <xf numFmtId="0" fontId="0" fillId="0" borderId="0" xfId="0" applyNumberFormat="1" applyFont="1" applyAlignment="1">
      <alignment/>
    </xf>
    <xf numFmtId="0" fontId="19" fillId="0" borderId="31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" fontId="49" fillId="0" borderId="15" xfId="0" applyNumberFormat="1" applyFont="1" applyFill="1" applyBorder="1" applyAlignment="1">
      <alignment horizontal="center"/>
    </xf>
    <xf numFmtId="0" fontId="82" fillId="0" borderId="28" xfId="0" applyFont="1" applyBorder="1" applyAlignment="1">
      <alignment horizontal="left"/>
    </xf>
    <xf numFmtId="0" fontId="23" fillId="0" borderId="2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" fontId="45" fillId="0" borderId="0" xfId="0" applyNumberFormat="1" applyFont="1" applyFill="1" applyAlignment="1">
      <alignment horizontal="center"/>
    </xf>
    <xf numFmtId="1" fontId="45" fillId="0" borderId="0" xfId="0" applyNumberFormat="1" applyFont="1" applyAlignment="1">
      <alignment horizontal="center"/>
    </xf>
    <xf numFmtId="2" fontId="45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1" fontId="45" fillId="0" borderId="0" xfId="0" applyNumberFormat="1" applyFont="1" applyAlignment="1">
      <alignment horizontal="left"/>
    </xf>
    <xf numFmtId="1" fontId="45" fillId="0" borderId="0" xfId="0" applyNumberFormat="1" applyFont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0" fontId="45" fillId="0" borderId="11" xfId="0" applyFont="1" applyBorder="1" applyAlignment="1">
      <alignment horizontal="center"/>
    </xf>
    <xf numFmtId="2" fontId="21" fillId="0" borderId="11" xfId="0" applyNumberFormat="1" applyFont="1" applyBorder="1" applyAlignment="1">
      <alignment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37" fillId="0" borderId="0" xfId="0" applyFont="1" applyBorder="1" applyAlignment="1">
      <alignment/>
    </xf>
    <xf numFmtId="170" fontId="21" fillId="0" borderId="0" xfId="0" applyNumberFormat="1" applyFont="1" applyAlignment="1">
      <alignment horizontal="center"/>
    </xf>
    <xf numFmtId="170" fontId="17" fillId="0" borderId="0" xfId="0" applyNumberFormat="1" applyFont="1" applyAlignment="1">
      <alignment horizontal="center"/>
    </xf>
    <xf numFmtId="170" fontId="50" fillId="0" borderId="0" xfId="0" applyNumberFormat="1" applyFont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170" fontId="17" fillId="0" borderId="25" xfId="0" applyNumberFormat="1" applyFont="1" applyBorder="1" applyAlignment="1">
      <alignment horizontal="center"/>
    </xf>
    <xf numFmtId="170" fontId="23" fillId="0" borderId="0" xfId="0" applyNumberFormat="1" applyFont="1" applyBorder="1" applyAlignment="1">
      <alignment horizontal="center" vertical="center"/>
    </xf>
    <xf numFmtId="170" fontId="21" fillId="0" borderId="17" xfId="0" applyNumberFormat="1" applyFont="1" applyFill="1" applyBorder="1" applyAlignment="1">
      <alignment horizontal="center" vertical="center"/>
    </xf>
    <xf numFmtId="170" fontId="21" fillId="0" borderId="25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15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70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179" fontId="0" fillId="0" borderId="13" xfId="0" applyNumberFormat="1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179" fontId="4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1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79" fontId="13" fillId="0" borderId="0" xfId="0" applyNumberFormat="1" applyFont="1" applyAlignment="1">
      <alignment/>
    </xf>
    <xf numFmtId="179" fontId="23" fillId="0" borderId="0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1" fontId="0" fillId="0" borderId="14" xfId="0" applyNumberFormat="1" applyBorder="1" applyAlignment="1">
      <alignment vertical="center"/>
    </xf>
    <xf numFmtId="171" fontId="0" fillId="0" borderId="15" xfId="0" applyNumberFormat="1" applyBorder="1" applyAlignment="1">
      <alignment horizontal="center" vertical="center"/>
    </xf>
    <xf numFmtId="171" fontId="4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1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0" fillId="0" borderId="18" xfId="0" applyNumberFormat="1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171" fontId="0" fillId="0" borderId="0" xfId="0" applyNumberFormat="1" applyAlignment="1">
      <alignment vertical="center"/>
    </xf>
    <xf numFmtId="171" fontId="21" fillId="0" borderId="0" xfId="0" applyNumberFormat="1" applyFont="1" applyBorder="1" applyAlignment="1">
      <alignment horizontal="center" vertical="center"/>
    </xf>
    <xf numFmtId="171" fontId="13" fillId="0" borderId="0" xfId="0" applyNumberFormat="1" applyFont="1" applyAlignment="1">
      <alignment/>
    </xf>
    <xf numFmtId="171" fontId="23" fillId="0" borderId="0" xfId="0" applyNumberFormat="1" applyFont="1" applyBorder="1" applyAlignment="1">
      <alignment horizontal="center" vertical="center"/>
    </xf>
    <xf numFmtId="171" fontId="21" fillId="0" borderId="0" xfId="0" applyNumberFormat="1" applyFont="1" applyAlignment="1">
      <alignment horizontal="center" vertical="center"/>
    </xf>
    <xf numFmtId="171" fontId="45" fillId="0" borderId="0" xfId="0" applyNumberFormat="1" applyFont="1" applyAlignment="1">
      <alignment vertical="center"/>
    </xf>
    <xf numFmtId="171" fontId="21" fillId="0" borderId="0" xfId="0" applyNumberFormat="1" applyFont="1" applyBorder="1" applyAlignment="1">
      <alignment vertical="center"/>
    </xf>
    <xf numFmtId="171" fontId="45" fillId="0" borderId="0" xfId="0" applyNumberFormat="1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31" xfId="0" applyFont="1" applyBorder="1" applyAlignment="1">
      <alignment wrapText="1"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vertical="center" wrapText="1"/>
    </xf>
    <xf numFmtId="0" fontId="7" fillId="0" borderId="31" xfId="0" applyFont="1" applyBorder="1" applyAlignment="1">
      <alignment wrapText="1"/>
    </xf>
    <xf numFmtId="0" fontId="4" fillId="0" borderId="31" xfId="0" applyFont="1" applyBorder="1" applyAlignment="1">
      <alignment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2" fontId="85" fillId="0" borderId="0" xfId="0" applyNumberFormat="1" applyFont="1" applyFill="1" applyBorder="1" applyAlignment="1">
      <alignment/>
    </xf>
    <xf numFmtId="0" fontId="4" fillId="0" borderId="31" xfId="0" applyFont="1" applyBorder="1" applyAlignment="1">
      <alignment wrapText="1"/>
    </xf>
    <xf numFmtId="2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left"/>
    </xf>
    <xf numFmtId="0" fontId="0" fillId="0" borderId="31" xfId="0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19" fillId="0" borderId="3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171" fontId="49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left" wrapText="1"/>
    </xf>
    <xf numFmtId="2" fontId="20" fillId="0" borderId="17" xfId="0" applyNumberFormat="1" applyFont="1" applyFill="1" applyBorder="1" applyAlignment="1">
      <alignment horizontal="left"/>
    </xf>
    <xf numFmtId="2" fontId="13" fillId="0" borderId="17" xfId="0" applyNumberFormat="1" applyFont="1" applyFill="1" applyBorder="1" applyAlignment="1">
      <alignment horizontal="center"/>
    </xf>
    <xf numFmtId="0" fontId="45" fillId="20" borderId="0" xfId="0" applyFont="1" applyFill="1" applyBorder="1" applyAlignment="1">
      <alignment/>
    </xf>
    <xf numFmtId="0" fontId="45" fillId="20" borderId="0" xfId="0" applyFont="1" applyFill="1" applyBorder="1" applyAlignment="1">
      <alignment horizontal="center"/>
    </xf>
    <xf numFmtId="0" fontId="20" fillId="20" borderId="0" xfId="0" applyFont="1" applyFill="1" applyBorder="1" applyAlignment="1">
      <alignment horizontal="center"/>
    </xf>
    <xf numFmtId="0" fontId="45" fillId="20" borderId="0" xfId="0" applyFont="1" applyFill="1" applyAlignment="1">
      <alignment horizontal="center"/>
    </xf>
    <xf numFmtId="170" fontId="19" fillId="0" borderId="15" xfId="0" applyNumberFormat="1" applyFont="1" applyBorder="1" applyAlignment="1">
      <alignment horizontal="center" vertical="center"/>
    </xf>
    <xf numFmtId="0" fontId="0" fillId="20" borderId="0" xfId="0" applyFont="1" applyFill="1" applyBorder="1" applyAlignment="1">
      <alignment/>
    </xf>
    <xf numFmtId="2" fontId="20" fillId="20" borderId="0" xfId="0" applyNumberFormat="1" applyFont="1" applyFill="1" applyBorder="1" applyAlignment="1">
      <alignment horizontal="left"/>
    </xf>
    <xf numFmtId="1" fontId="49" fillId="20" borderId="0" xfId="0" applyNumberFormat="1" applyFont="1" applyFill="1" applyBorder="1" applyAlignment="1">
      <alignment horizontal="center"/>
    </xf>
    <xf numFmtId="2" fontId="13" fillId="20" borderId="0" xfId="0" applyNumberFormat="1" applyFont="1" applyFill="1" applyBorder="1" applyAlignment="1">
      <alignment horizontal="center"/>
    </xf>
    <xf numFmtId="0" fontId="13" fillId="20" borderId="0" xfId="0" applyFont="1" applyFill="1" applyBorder="1" applyAlignment="1">
      <alignment/>
    </xf>
    <xf numFmtId="0" fontId="45" fillId="20" borderId="11" xfId="0" applyFont="1" applyFill="1" applyBorder="1" applyAlignment="1">
      <alignment horizontal="center"/>
    </xf>
    <xf numFmtId="1" fontId="45" fillId="20" borderId="15" xfId="0" applyNumberFormat="1" applyFont="1" applyFill="1" applyBorder="1" applyAlignment="1">
      <alignment horizontal="center"/>
    </xf>
    <xf numFmtId="172" fontId="45" fillId="20" borderId="15" xfId="0" applyNumberFormat="1" applyFont="1" applyFill="1" applyBorder="1" applyAlignment="1">
      <alignment horizontal="center"/>
    </xf>
    <xf numFmtId="171" fontId="20" fillId="0" borderId="15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171" fontId="20" fillId="0" borderId="0" xfId="0" applyNumberFormat="1" applyFont="1" applyBorder="1" applyAlignment="1">
      <alignment horizontal="center"/>
    </xf>
    <xf numFmtId="170" fontId="20" fillId="0" borderId="0" xfId="0" applyNumberFormat="1" applyFont="1" applyBorder="1" applyAlignment="1">
      <alignment horizontal="center"/>
    </xf>
    <xf numFmtId="170" fontId="49" fillId="0" borderId="0" xfId="0" applyNumberFormat="1" applyFont="1" applyBorder="1" applyAlignment="1">
      <alignment horizontal="center"/>
    </xf>
    <xf numFmtId="171" fontId="49" fillId="0" borderId="0" xfId="0" applyNumberFormat="1" applyFont="1" applyFill="1" applyBorder="1" applyAlignment="1">
      <alignment horizontal="center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11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1" fontId="49" fillId="0" borderId="11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17" xfId="0" applyFont="1" applyBorder="1" applyAlignment="1">
      <alignment horizontal="center" vertical="center"/>
    </xf>
    <xf numFmtId="171" fontId="50" fillId="0" borderId="0" xfId="0" applyNumberFormat="1" applyFont="1" applyBorder="1" applyAlignment="1">
      <alignment horizontal="center" vertical="center"/>
    </xf>
    <xf numFmtId="0" fontId="49" fillId="0" borderId="18" xfId="0" applyFont="1" applyBorder="1" applyAlignment="1">
      <alignment horizontal="center"/>
    </xf>
    <xf numFmtId="0" fontId="6" fillId="20" borderId="0" xfId="0" applyFont="1" applyFill="1" applyBorder="1" applyAlignment="1">
      <alignment/>
    </xf>
    <xf numFmtId="1" fontId="50" fillId="20" borderId="0" xfId="0" applyNumberFormat="1" applyFont="1" applyFill="1" applyBorder="1" applyAlignment="1">
      <alignment horizontal="center"/>
    </xf>
    <xf numFmtId="0" fontId="2" fillId="20" borderId="0" xfId="0" applyFont="1" applyFill="1" applyBorder="1" applyAlignment="1">
      <alignment horizontal="center"/>
    </xf>
    <xf numFmtId="0" fontId="2" fillId="20" borderId="0" xfId="0" applyFont="1" applyFill="1" applyBorder="1" applyAlignment="1">
      <alignment/>
    </xf>
    <xf numFmtId="0" fontId="50" fillId="20" borderId="0" xfId="0" applyFont="1" applyFill="1" applyBorder="1" applyAlignment="1">
      <alignment horizontal="center"/>
    </xf>
    <xf numFmtId="0" fontId="15" fillId="20" borderId="11" xfId="0" applyFont="1" applyFill="1" applyBorder="1" applyAlignment="1">
      <alignment horizontal="center"/>
    </xf>
    <xf numFmtId="0" fontId="20" fillId="20" borderId="0" xfId="0" applyFont="1" applyFill="1" applyBorder="1" applyAlignment="1">
      <alignment horizontal="center"/>
    </xf>
    <xf numFmtId="0" fontId="19" fillId="20" borderId="0" xfId="0" applyFont="1" applyFill="1" applyBorder="1" applyAlignment="1">
      <alignment horizontal="center"/>
    </xf>
    <xf numFmtId="0" fontId="2" fillId="21" borderId="0" xfId="0" applyFont="1" applyFill="1" applyBorder="1" applyAlignment="1">
      <alignment/>
    </xf>
    <xf numFmtId="1" fontId="50" fillId="21" borderId="0" xfId="0" applyNumberFormat="1" applyFont="1" applyFill="1" applyBorder="1" applyAlignment="1">
      <alignment horizontal="center"/>
    </xf>
    <xf numFmtId="0" fontId="2" fillId="21" borderId="0" xfId="0" applyFont="1" applyFill="1" applyBorder="1" applyAlignment="1">
      <alignment horizontal="center"/>
    </xf>
    <xf numFmtId="0" fontId="50" fillId="21" borderId="0" xfId="0" applyFont="1" applyFill="1" applyBorder="1" applyAlignment="1">
      <alignment horizontal="center"/>
    </xf>
    <xf numFmtId="0" fontId="15" fillId="21" borderId="11" xfId="0" applyFont="1" applyFill="1" applyBorder="1" applyAlignment="1">
      <alignment horizontal="center"/>
    </xf>
    <xf numFmtId="0" fontId="20" fillId="21" borderId="0" xfId="0" applyFont="1" applyFill="1" applyBorder="1" applyAlignment="1">
      <alignment horizontal="center"/>
    </xf>
    <xf numFmtId="0" fontId="19" fillId="21" borderId="0" xfId="0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171" fontId="19" fillId="0" borderId="15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8"/>
  <sheetViews>
    <sheetView view="pageBreakPreview" zoomScale="70" zoomScaleNormal="85" zoomScaleSheetLayoutView="70" zoomScalePageLayoutView="0" workbookViewId="0" topLeftCell="A77">
      <selection activeCell="G104" sqref="G104"/>
    </sheetView>
  </sheetViews>
  <sheetFormatPr defaultColWidth="9.140625" defaultRowHeight="12.75"/>
  <cols>
    <col min="1" max="1" width="4.7109375" style="0" customWidth="1"/>
    <col min="2" max="2" width="23.7109375" style="0" customWidth="1"/>
    <col min="3" max="3" width="12.28125" style="0" customWidth="1"/>
    <col min="4" max="4" width="8.28125" style="0" customWidth="1"/>
    <col min="5" max="5" width="15.00390625" style="0" customWidth="1"/>
    <col min="6" max="6" width="10.8515625" style="0" customWidth="1"/>
    <col min="7" max="8" width="12.8515625" style="0" customWidth="1"/>
    <col min="9" max="9" width="10.57421875" style="0" customWidth="1"/>
    <col min="10" max="10" width="11.140625" style="0" customWidth="1"/>
    <col min="11" max="11" width="14.421875" style="0" customWidth="1"/>
    <col min="12" max="12" width="13.57421875" style="0" customWidth="1"/>
    <col min="13" max="13" width="11.8515625" style="0" customWidth="1"/>
    <col min="14" max="14" width="10.421875" style="0" customWidth="1"/>
    <col min="15" max="15" width="12.8515625" style="0" customWidth="1"/>
    <col min="16" max="16" width="12.7109375" style="0" customWidth="1"/>
    <col min="17" max="17" width="22.57421875" style="0" customWidth="1"/>
  </cols>
  <sheetData>
    <row r="1" spans="1:17" ht="26.25">
      <c r="A1" s="1" t="s">
        <v>251</v>
      </c>
      <c r="Q1" s="221" t="s">
        <v>422</v>
      </c>
    </row>
    <row r="2" spans="1:11" ht="15">
      <c r="A2" s="18" t="s">
        <v>252</v>
      </c>
      <c r="K2" s="100"/>
    </row>
    <row r="3" spans="1:8" ht="23.25">
      <c r="A3" s="228" t="s">
        <v>0</v>
      </c>
      <c r="H3" s="4"/>
    </row>
    <row r="4" spans="1:16" ht="24" thickBot="1">
      <c r="A4" s="228" t="s">
        <v>253</v>
      </c>
      <c r="G4" s="21"/>
      <c r="H4" s="21"/>
      <c r="I4" s="100" t="s">
        <v>8</v>
      </c>
      <c r="J4" s="21"/>
      <c r="K4" s="21"/>
      <c r="L4" s="21"/>
      <c r="M4" s="21"/>
      <c r="N4" s="100" t="s">
        <v>7</v>
      </c>
      <c r="O4" s="21"/>
      <c r="P4" s="21"/>
    </row>
    <row r="5" spans="1:17" s="5" customFormat="1" ht="58.5" customHeight="1" thickBot="1" thickTop="1">
      <c r="A5" s="101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">
        <v>414</v>
      </c>
      <c r="H5" s="41" t="s">
        <v>415</v>
      </c>
      <c r="I5" s="41" t="s">
        <v>4</v>
      </c>
      <c r="J5" s="41" t="s">
        <v>5</v>
      </c>
      <c r="K5" s="42" t="s">
        <v>6</v>
      </c>
      <c r="L5" s="43" t="str">
        <f>G5</f>
        <v>FINAL READING 01/04/12</v>
      </c>
      <c r="M5" s="41" t="str">
        <f>H5</f>
        <v>INTIAL READING 01/03/12</v>
      </c>
      <c r="N5" s="41" t="s">
        <v>4</v>
      </c>
      <c r="O5" s="41" t="s">
        <v>5</v>
      </c>
      <c r="P5" s="42" t="s">
        <v>6</v>
      </c>
      <c r="Q5" s="42" t="s">
        <v>324</v>
      </c>
    </row>
    <row r="6" spans="1:12" ht="6.75" customHeight="1" thickBot="1" thickTop="1">
      <c r="A6" s="8"/>
      <c r="B6" s="9"/>
      <c r="C6" s="8"/>
      <c r="D6" s="8"/>
      <c r="E6" s="8"/>
      <c r="F6" s="8"/>
      <c r="L6" s="103"/>
    </row>
    <row r="7" spans="1:17" ht="15.75" customHeight="1" thickTop="1">
      <c r="A7" s="353"/>
      <c r="B7" s="461"/>
      <c r="C7" s="424"/>
      <c r="D7" s="424"/>
      <c r="E7" s="424"/>
      <c r="F7" s="424"/>
      <c r="G7" s="26"/>
      <c r="H7" s="27"/>
      <c r="I7" s="27"/>
      <c r="J7" s="27"/>
      <c r="K7" s="37"/>
      <c r="L7" s="26"/>
      <c r="M7" s="27"/>
      <c r="N7" s="27"/>
      <c r="O7" s="27"/>
      <c r="P7" s="37"/>
      <c r="Q7" s="183"/>
    </row>
    <row r="8" spans="1:17" ht="15.75" customHeight="1">
      <c r="A8" s="355"/>
      <c r="B8" s="463" t="s">
        <v>15</v>
      </c>
      <c r="C8" s="442"/>
      <c r="D8" s="471"/>
      <c r="E8" s="471"/>
      <c r="F8" s="442"/>
      <c r="G8" s="448"/>
      <c r="H8" s="23"/>
      <c r="I8" s="23"/>
      <c r="J8" s="23"/>
      <c r="K8" s="244"/>
      <c r="L8" s="102"/>
      <c r="M8" s="23"/>
      <c r="N8" s="23"/>
      <c r="O8" s="23"/>
      <c r="P8" s="244"/>
      <c r="Q8" s="184"/>
    </row>
    <row r="9" spans="1:17" ht="15.75" customHeight="1">
      <c r="A9" s="355">
        <v>1</v>
      </c>
      <c r="B9" s="462" t="s">
        <v>16</v>
      </c>
      <c r="C9" s="442">
        <v>4864904</v>
      </c>
      <c r="D9" s="470" t="s">
        <v>13</v>
      </c>
      <c r="E9" s="431" t="s">
        <v>361</v>
      </c>
      <c r="F9" s="442">
        <v>-1000</v>
      </c>
      <c r="G9" s="448">
        <v>16112</v>
      </c>
      <c r="H9" s="449">
        <v>16988</v>
      </c>
      <c r="I9" s="449">
        <f aca="true" t="shared" si="0" ref="I9:I60">G9-H9</f>
        <v>-876</v>
      </c>
      <c r="J9" s="449">
        <f aca="true" t="shared" si="1" ref="J9:J60">$F9*I9</f>
        <v>876000</v>
      </c>
      <c r="K9" s="450">
        <f aca="true" t="shared" si="2" ref="K9:K60">J9/1000000</f>
        <v>0.876</v>
      </c>
      <c r="L9" s="448">
        <v>978429</v>
      </c>
      <c r="M9" s="449">
        <v>978429</v>
      </c>
      <c r="N9" s="449">
        <f>L9-M9</f>
        <v>0</v>
      </c>
      <c r="O9" s="449">
        <f aca="true" t="shared" si="3" ref="O9:O60">$F9*N9</f>
        <v>0</v>
      </c>
      <c r="P9" s="450">
        <f aca="true" t="shared" si="4" ref="P9:P60">O9/1000000</f>
        <v>0</v>
      </c>
      <c r="Q9" s="184"/>
    </row>
    <row r="10" spans="1:17" ht="16.5">
      <c r="A10" s="355">
        <v>2</v>
      </c>
      <c r="B10" s="462" t="s">
        <v>398</v>
      </c>
      <c r="C10" s="442">
        <v>5128432</v>
      </c>
      <c r="D10" s="470" t="s">
        <v>13</v>
      </c>
      <c r="E10" s="431" t="s">
        <v>361</v>
      </c>
      <c r="F10" s="442">
        <v>-1000</v>
      </c>
      <c r="G10" s="448">
        <v>1000014</v>
      </c>
      <c r="H10" s="449">
        <v>999628</v>
      </c>
      <c r="I10" s="449">
        <f>G10-H10</f>
        <v>386</v>
      </c>
      <c r="J10" s="449">
        <f t="shared" si="1"/>
        <v>-386000</v>
      </c>
      <c r="K10" s="450">
        <f t="shared" si="2"/>
        <v>-0.386</v>
      </c>
      <c r="L10" s="448">
        <v>52</v>
      </c>
      <c r="M10" s="449">
        <v>87</v>
      </c>
      <c r="N10" s="449">
        <f>L10-M10</f>
        <v>-35</v>
      </c>
      <c r="O10" s="449">
        <f t="shared" si="3"/>
        <v>35000</v>
      </c>
      <c r="P10" s="450">
        <f t="shared" si="4"/>
        <v>0.035</v>
      </c>
      <c r="Q10" s="703" t="s">
        <v>387</v>
      </c>
    </row>
    <row r="11" spans="1:17" ht="15.75" customHeight="1">
      <c r="A11" s="355">
        <v>3</v>
      </c>
      <c r="B11" s="462" t="s">
        <v>18</v>
      </c>
      <c r="C11" s="442">
        <v>4864905</v>
      </c>
      <c r="D11" s="470" t="s">
        <v>13</v>
      </c>
      <c r="E11" s="431" t="s">
        <v>361</v>
      </c>
      <c r="F11" s="442">
        <v>-1000</v>
      </c>
      <c r="G11" s="448">
        <v>17297</v>
      </c>
      <c r="H11" s="449">
        <v>18022</v>
      </c>
      <c r="I11" s="449">
        <f t="shared" si="0"/>
        <v>-725</v>
      </c>
      <c r="J11" s="449">
        <f t="shared" si="1"/>
        <v>725000</v>
      </c>
      <c r="K11" s="450">
        <f t="shared" si="2"/>
        <v>0.725</v>
      </c>
      <c r="L11" s="448">
        <v>997175</v>
      </c>
      <c r="M11" s="449">
        <v>997175</v>
      </c>
      <c r="N11" s="449">
        <f>L11-M11</f>
        <v>0</v>
      </c>
      <c r="O11" s="449">
        <f t="shared" si="3"/>
        <v>0</v>
      </c>
      <c r="P11" s="450">
        <f t="shared" si="4"/>
        <v>0</v>
      </c>
      <c r="Q11" s="184"/>
    </row>
    <row r="12" spans="1:17" ht="15.75" customHeight="1">
      <c r="A12" s="355"/>
      <c r="B12" s="463" t="s">
        <v>19</v>
      </c>
      <c r="C12" s="442"/>
      <c r="D12" s="471"/>
      <c r="E12" s="471"/>
      <c r="F12" s="442"/>
      <c r="G12" s="448"/>
      <c r="H12" s="449"/>
      <c r="I12" s="449"/>
      <c r="J12" s="449"/>
      <c r="K12" s="450"/>
      <c r="L12" s="448"/>
      <c r="M12" s="449"/>
      <c r="N12" s="449"/>
      <c r="O12" s="449"/>
      <c r="P12" s="450"/>
      <c r="Q12" s="184"/>
    </row>
    <row r="13" spans="1:17" ht="15.75" customHeight="1">
      <c r="A13" s="355">
        <v>4</v>
      </c>
      <c r="B13" s="462" t="s">
        <v>16</v>
      </c>
      <c r="C13" s="442">
        <v>4864912</v>
      </c>
      <c r="D13" s="470" t="s">
        <v>13</v>
      </c>
      <c r="E13" s="431" t="s">
        <v>361</v>
      </c>
      <c r="F13" s="442">
        <v>-1000</v>
      </c>
      <c r="G13" s="448">
        <v>974212</v>
      </c>
      <c r="H13" s="449">
        <v>974388</v>
      </c>
      <c r="I13" s="449">
        <f t="shared" si="0"/>
        <v>-176</v>
      </c>
      <c r="J13" s="449">
        <f t="shared" si="1"/>
        <v>176000</v>
      </c>
      <c r="K13" s="450">
        <f t="shared" si="2"/>
        <v>0.176</v>
      </c>
      <c r="L13" s="448">
        <v>978291</v>
      </c>
      <c r="M13" s="449">
        <v>978394</v>
      </c>
      <c r="N13" s="449">
        <f>L13-M13</f>
        <v>-103</v>
      </c>
      <c r="O13" s="449">
        <f t="shared" si="3"/>
        <v>103000</v>
      </c>
      <c r="P13" s="450">
        <f t="shared" si="4"/>
        <v>0.103</v>
      </c>
      <c r="Q13" s="184"/>
    </row>
    <row r="14" spans="1:17" ht="15.75" customHeight="1">
      <c r="A14" s="355">
        <v>5</v>
      </c>
      <c r="B14" s="462" t="s">
        <v>17</v>
      </c>
      <c r="C14" s="442">
        <v>4864913</v>
      </c>
      <c r="D14" s="470" t="s">
        <v>13</v>
      </c>
      <c r="E14" s="431" t="s">
        <v>361</v>
      </c>
      <c r="F14" s="442">
        <v>-1000</v>
      </c>
      <c r="G14" s="448">
        <v>922019</v>
      </c>
      <c r="H14" s="449">
        <v>922401</v>
      </c>
      <c r="I14" s="449">
        <f t="shared" si="0"/>
        <v>-382</v>
      </c>
      <c r="J14" s="449">
        <f t="shared" si="1"/>
        <v>382000</v>
      </c>
      <c r="K14" s="450">
        <f t="shared" si="2"/>
        <v>0.382</v>
      </c>
      <c r="L14" s="448">
        <v>949919</v>
      </c>
      <c r="M14" s="449">
        <v>949919</v>
      </c>
      <c r="N14" s="449">
        <f>L14-M14</f>
        <v>0</v>
      </c>
      <c r="O14" s="449">
        <f t="shared" si="3"/>
        <v>0</v>
      </c>
      <c r="P14" s="450">
        <f t="shared" si="4"/>
        <v>0</v>
      </c>
      <c r="Q14" s="184"/>
    </row>
    <row r="15" spans="1:17" ht="15.75" customHeight="1">
      <c r="A15" s="355"/>
      <c r="B15" s="463" t="s">
        <v>22</v>
      </c>
      <c r="C15" s="442"/>
      <c r="D15" s="471"/>
      <c r="E15" s="431"/>
      <c r="F15" s="442"/>
      <c r="G15" s="448"/>
      <c r="H15" s="449"/>
      <c r="I15" s="449"/>
      <c r="J15" s="449"/>
      <c r="K15" s="450"/>
      <c r="L15" s="448"/>
      <c r="M15" s="449"/>
      <c r="N15" s="449"/>
      <c r="O15" s="449"/>
      <c r="P15" s="450"/>
      <c r="Q15" s="184"/>
    </row>
    <row r="16" spans="1:17" ht="15.75" customHeight="1">
      <c r="A16" s="355">
        <v>6</v>
      </c>
      <c r="B16" s="462" t="s">
        <v>16</v>
      </c>
      <c r="C16" s="442">
        <v>4864982</v>
      </c>
      <c r="D16" s="470" t="s">
        <v>13</v>
      </c>
      <c r="E16" s="431" t="s">
        <v>361</v>
      </c>
      <c r="F16" s="442">
        <v>-1000</v>
      </c>
      <c r="G16" s="448">
        <v>18707</v>
      </c>
      <c r="H16" s="449">
        <v>18736</v>
      </c>
      <c r="I16" s="449">
        <f t="shared" si="0"/>
        <v>-29</v>
      </c>
      <c r="J16" s="449">
        <f t="shared" si="1"/>
        <v>29000</v>
      </c>
      <c r="K16" s="450">
        <f t="shared" si="2"/>
        <v>0.029</v>
      </c>
      <c r="L16" s="448">
        <v>16555</v>
      </c>
      <c r="M16" s="449">
        <v>16661</v>
      </c>
      <c r="N16" s="449">
        <f>L16-M16</f>
        <v>-106</v>
      </c>
      <c r="O16" s="449">
        <f t="shared" si="3"/>
        <v>106000</v>
      </c>
      <c r="P16" s="450">
        <f t="shared" si="4"/>
        <v>0.106</v>
      </c>
      <c r="Q16" s="184"/>
    </row>
    <row r="17" spans="1:17" ht="15.75" customHeight="1">
      <c r="A17" s="355">
        <v>7</v>
      </c>
      <c r="B17" s="462" t="s">
        <v>17</v>
      </c>
      <c r="C17" s="442">
        <v>4864983</v>
      </c>
      <c r="D17" s="470" t="s">
        <v>13</v>
      </c>
      <c r="E17" s="431" t="s">
        <v>361</v>
      </c>
      <c r="F17" s="442">
        <v>-1000</v>
      </c>
      <c r="G17" s="448">
        <v>19625</v>
      </c>
      <c r="H17" s="449">
        <v>19677</v>
      </c>
      <c r="I17" s="449">
        <f t="shared" si="0"/>
        <v>-52</v>
      </c>
      <c r="J17" s="449">
        <f t="shared" si="1"/>
        <v>52000</v>
      </c>
      <c r="K17" s="450">
        <f t="shared" si="2"/>
        <v>0.052</v>
      </c>
      <c r="L17" s="448">
        <v>12677</v>
      </c>
      <c r="M17" s="449">
        <v>12778</v>
      </c>
      <c r="N17" s="449">
        <f>L17-M17</f>
        <v>-101</v>
      </c>
      <c r="O17" s="449">
        <f t="shared" si="3"/>
        <v>101000</v>
      </c>
      <c r="P17" s="450">
        <f t="shared" si="4"/>
        <v>0.101</v>
      </c>
      <c r="Q17" s="184"/>
    </row>
    <row r="18" spans="1:17" ht="21" customHeight="1">
      <c r="A18" s="355">
        <v>8</v>
      </c>
      <c r="B18" s="720" t="s">
        <v>23</v>
      </c>
      <c r="C18" s="721">
        <v>4864953</v>
      </c>
      <c r="D18" s="722" t="s">
        <v>13</v>
      </c>
      <c r="E18" s="723" t="s">
        <v>361</v>
      </c>
      <c r="F18" s="721">
        <v>-1000</v>
      </c>
      <c r="G18" s="448">
        <v>17076</v>
      </c>
      <c r="H18" s="449">
        <v>17076</v>
      </c>
      <c r="I18" s="449">
        <f t="shared" si="0"/>
        <v>0</v>
      </c>
      <c r="J18" s="449">
        <f t="shared" si="1"/>
        <v>0</v>
      </c>
      <c r="K18" s="450">
        <f t="shared" si="2"/>
        <v>0</v>
      </c>
      <c r="L18" s="448">
        <v>996633</v>
      </c>
      <c r="M18" s="449">
        <v>996633</v>
      </c>
      <c r="N18" s="449">
        <f>L18-M18</f>
        <v>0</v>
      </c>
      <c r="O18" s="449">
        <f t="shared" si="3"/>
        <v>0</v>
      </c>
      <c r="P18" s="450">
        <f t="shared" si="4"/>
        <v>0</v>
      </c>
      <c r="Q18" s="761" t="s">
        <v>412</v>
      </c>
    </row>
    <row r="19" spans="1:17" ht="20.25" customHeight="1">
      <c r="A19" s="355">
        <v>8</v>
      </c>
      <c r="B19" s="720" t="s">
        <v>23</v>
      </c>
      <c r="C19" s="721">
        <v>4864953</v>
      </c>
      <c r="D19" s="722" t="s">
        <v>13</v>
      </c>
      <c r="E19" s="723" t="s">
        <v>361</v>
      </c>
      <c r="F19" s="721">
        <v>-1250</v>
      </c>
      <c r="G19" s="448">
        <v>16953</v>
      </c>
      <c r="H19" s="449">
        <v>17076</v>
      </c>
      <c r="I19" s="449">
        <f>G19-H19</f>
        <v>-123</v>
      </c>
      <c r="J19" s="449">
        <f t="shared" si="1"/>
        <v>153750</v>
      </c>
      <c r="K19" s="450">
        <f t="shared" si="2"/>
        <v>0.15375</v>
      </c>
      <c r="L19" s="448">
        <v>996631</v>
      </c>
      <c r="M19" s="449">
        <v>996633</v>
      </c>
      <c r="N19" s="449">
        <f>L19-M19</f>
        <v>-2</v>
      </c>
      <c r="O19" s="449">
        <f t="shared" si="3"/>
        <v>2500</v>
      </c>
      <c r="P19" s="727">
        <f t="shared" si="4"/>
        <v>0.0025</v>
      </c>
      <c r="Q19" s="761"/>
    </row>
    <row r="20" spans="1:17" ht="15.75" customHeight="1">
      <c r="A20" s="355">
        <v>9</v>
      </c>
      <c r="B20" s="462" t="s">
        <v>24</v>
      </c>
      <c r="C20" s="442">
        <v>4864984</v>
      </c>
      <c r="D20" s="470" t="s">
        <v>13</v>
      </c>
      <c r="E20" s="431" t="s">
        <v>361</v>
      </c>
      <c r="F20" s="442">
        <v>-1000</v>
      </c>
      <c r="G20" s="448">
        <v>15956</v>
      </c>
      <c r="H20" s="449">
        <v>16414</v>
      </c>
      <c r="I20" s="449">
        <f t="shared" si="0"/>
        <v>-458</v>
      </c>
      <c r="J20" s="449">
        <f t="shared" si="1"/>
        <v>458000</v>
      </c>
      <c r="K20" s="450">
        <f t="shared" si="2"/>
        <v>0.458</v>
      </c>
      <c r="L20" s="448">
        <v>986832</v>
      </c>
      <c r="M20" s="449">
        <v>986837</v>
      </c>
      <c r="N20" s="449">
        <f>L20-M20</f>
        <v>-5</v>
      </c>
      <c r="O20" s="449">
        <f t="shared" si="3"/>
        <v>5000</v>
      </c>
      <c r="P20" s="450">
        <f t="shared" si="4"/>
        <v>0.005</v>
      </c>
      <c r="Q20" s="184"/>
    </row>
    <row r="21" spans="1:17" ht="15.75" customHeight="1">
      <c r="A21" s="355"/>
      <c r="B21" s="463" t="s">
        <v>25</v>
      </c>
      <c r="C21" s="442"/>
      <c r="D21" s="471"/>
      <c r="E21" s="431"/>
      <c r="F21" s="442"/>
      <c r="G21" s="448"/>
      <c r="H21" s="449"/>
      <c r="I21" s="449"/>
      <c r="J21" s="449"/>
      <c r="K21" s="450"/>
      <c r="L21" s="448"/>
      <c r="M21" s="449"/>
      <c r="N21" s="449"/>
      <c r="O21" s="449"/>
      <c r="P21" s="450"/>
      <c r="Q21" s="184"/>
    </row>
    <row r="22" spans="1:17" ht="15.75" customHeight="1">
      <c r="A22" s="355">
        <v>10</v>
      </c>
      <c r="B22" s="462" t="s">
        <v>16</v>
      </c>
      <c r="C22" s="442">
        <v>4864939</v>
      </c>
      <c r="D22" s="470" t="s">
        <v>13</v>
      </c>
      <c r="E22" s="431" t="s">
        <v>361</v>
      </c>
      <c r="F22" s="442">
        <v>-1000</v>
      </c>
      <c r="G22" s="448">
        <v>33999</v>
      </c>
      <c r="H22" s="449">
        <v>34633</v>
      </c>
      <c r="I22" s="449">
        <f t="shared" si="0"/>
        <v>-634</v>
      </c>
      <c r="J22" s="449">
        <f t="shared" si="1"/>
        <v>634000</v>
      </c>
      <c r="K22" s="450">
        <f t="shared" si="2"/>
        <v>0.634</v>
      </c>
      <c r="L22" s="448">
        <v>9808</v>
      </c>
      <c r="M22" s="449">
        <v>9828</v>
      </c>
      <c r="N22" s="449">
        <f>L22-M22</f>
        <v>-20</v>
      </c>
      <c r="O22" s="449">
        <f t="shared" si="3"/>
        <v>20000</v>
      </c>
      <c r="P22" s="450">
        <f t="shared" si="4"/>
        <v>0.02</v>
      </c>
      <c r="Q22" s="184"/>
    </row>
    <row r="23" spans="1:17" ht="15.75" customHeight="1">
      <c r="A23" s="355">
        <v>11</v>
      </c>
      <c r="B23" s="462" t="s">
        <v>26</v>
      </c>
      <c r="C23" s="442">
        <v>4864940</v>
      </c>
      <c r="D23" s="470" t="s">
        <v>13</v>
      </c>
      <c r="E23" s="431" t="s">
        <v>361</v>
      </c>
      <c r="F23" s="442">
        <v>-1000</v>
      </c>
      <c r="G23" s="448">
        <v>669</v>
      </c>
      <c r="H23" s="449">
        <v>1454</v>
      </c>
      <c r="I23" s="449">
        <f t="shared" si="0"/>
        <v>-785</v>
      </c>
      <c r="J23" s="449">
        <f t="shared" si="1"/>
        <v>785000</v>
      </c>
      <c r="K23" s="450">
        <f t="shared" si="2"/>
        <v>0.785</v>
      </c>
      <c r="L23" s="448">
        <v>4167</v>
      </c>
      <c r="M23" s="449">
        <v>4179</v>
      </c>
      <c r="N23" s="449">
        <f>L23-M23</f>
        <v>-12</v>
      </c>
      <c r="O23" s="449">
        <f t="shared" si="3"/>
        <v>12000</v>
      </c>
      <c r="P23" s="450">
        <f t="shared" si="4"/>
        <v>0.012</v>
      </c>
      <c r="Q23" s="184"/>
    </row>
    <row r="24" spans="1:17" ht="16.5">
      <c r="A24" s="355">
        <v>12</v>
      </c>
      <c r="B24" s="462" t="s">
        <v>23</v>
      </c>
      <c r="C24" s="442">
        <v>5128410</v>
      </c>
      <c r="D24" s="470" t="s">
        <v>13</v>
      </c>
      <c r="E24" s="431" t="s">
        <v>361</v>
      </c>
      <c r="F24" s="442">
        <v>-1000</v>
      </c>
      <c r="G24" s="448">
        <v>997883</v>
      </c>
      <c r="H24" s="449">
        <v>998246</v>
      </c>
      <c r="I24" s="449">
        <f>G24-H24</f>
        <v>-363</v>
      </c>
      <c r="J24" s="449">
        <f t="shared" si="1"/>
        <v>363000</v>
      </c>
      <c r="K24" s="450">
        <f t="shared" si="2"/>
        <v>0.363</v>
      </c>
      <c r="L24" s="448">
        <v>999513</v>
      </c>
      <c r="M24" s="449">
        <v>999514</v>
      </c>
      <c r="N24" s="449">
        <f>L24-M24</f>
        <v>-1</v>
      </c>
      <c r="O24" s="449">
        <f t="shared" si="3"/>
        <v>1000</v>
      </c>
      <c r="P24" s="450">
        <f t="shared" si="4"/>
        <v>0.001</v>
      </c>
      <c r="Q24" s="621"/>
    </row>
    <row r="25" spans="1:17" ht="18.75" customHeight="1">
      <c r="A25" s="355">
        <v>13</v>
      </c>
      <c r="B25" s="462" t="s">
        <v>27</v>
      </c>
      <c r="C25" s="442">
        <v>4865060</v>
      </c>
      <c r="D25" s="470" t="s">
        <v>13</v>
      </c>
      <c r="E25" s="431" t="s">
        <v>361</v>
      </c>
      <c r="F25" s="442">
        <v>1000</v>
      </c>
      <c r="G25" s="448">
        <v>950702</v>
      </c>
      <c r="H25" s="449">
        <v>952721</v>
      </c>
      <c r="I25" s="449">
        <f t="shared" si="0"/>
        <v>-2019</v>
      </c>
      <c r="J25" s="449">
        <f t="shared" si="1"/>
        <v>-2019000</v>
      </c>
      <c r="K25" s="450">
        <f t="shared" si="2"/>
        <v>-2.019</v>
      </c>
      <c r="L25" s="448">
        <v>920550</v>
      </c>
      <c r="M25" s="449">
        <v>920550</v>
      </c>
      <c r="N25" s="449">
        <f>L25-M25</f>
        <v>0</v>
      </c>
      <c r="O25" s="449">
        <f t="shared" si="3"/>
        <v>0</v>
      </c>
      <c r="P25" s="450">
        <f t="shared" si="4"/>
        <v>0</v>
      </c>
      <c r="Q25" s="184"/>
    </row>
    <row r="26" spans="1:17" ht="15.75" customHeight="1">
      <c r="A26" s="355"/>
      <c r="B26" s="463" t="s">
        <v>28</v>
      </c>
      <c r="C26" s="442"/>
      <c r="D26" s="471"/>
      <c r="E26" s="431"/>
      <c r="F26" s="442"/>
      <c r="G26" s="448"/>
      <c r="H26" s="449"/>
      <c r="I26" s="449"/>
      <c r="J26" s="449"/>
      <c r="K26" s="450"/>
      <c r="L26" s="448"/>
      <c r="M26" s="449"/>
      <c r="N26" s="449"/>
      <c r="O26" s="449"/>
      <c r="P26" s="450"/>
      <c r="Q26" s="184"/>
    </row>
    <row r="27" spans="1:17" ht="15.75" customHeight="1">
      <c r="A27" s="355">
        <v>14</v>
      </c>
      <c r="B27" s="462" t="s">
        <v>16</v>
      </c>
      <c r="C27" s="442">
        <v>4865034</v>
      </c>
      <c r="D27" s="470" t="s">
        <v>13</v>
      </c>
      <c r="E27" s="431" t="s">
        <v>361</v>
      </c>
      <c r="F27" s="442">
        <v>-1000</v>
      </c>
      <c r="G27" s="448">
        <v>997244</v>
      </c>
      <c r="H27" s="449">
        <v>997361</v>
      </c>
      <c r="I27" s="449">
        <f t="shared" si="0"/>
        <v>-117</v>
      </c>
      <c r="J27" s="449">
        <f t="shared" si="1"/>
        <v>117000</v>
      </c>
      <c r="K27" s="450">
        <f t="shared" si="2"/>
        <v>0.117</v>
      </c>
      <c r="L27" s="448">
        <v>17149</v>
      </c>
      <c r="M27" s="449">
        <v>17155</v>
      </c>
      <c r="N27" s="449">
        <f>L27-M27</f>
        <v>-6</v>
      </c>
      <c r="O27" s="449">
        <f t="shared" si="3"/>
        <v>6000</v>
      </c>
      <c r="P27" s="450">
        <f t="shared" si="4"/>
        <v>0.006</v>
      </c>
      <c r="Q27" s="184"/>
    </row>
    <row r="28" spans="1:17" ht="15.75" customHeight="1">
      <c r="A28" s="355">
        <v>15</v>
      </c>
      <c r="B28" s="462" t="s">
        <v>17</v>
      </c>
      <c r="C28" s="442">
        <v>4865035</v>
      </c>
      <c r="D28" s="470" t="s">
        <v>13</v>
      </c>
      <c r="E28" s="431" t="s">
        <v>361</v>
      </c>
      <c r="F28" s="442">
        <v>-1000</v>
      </c>
      <c r="G28" s="448">
        <v>999634</v>
      </c>
      <c r="H28" s="449">
        <v>999531</v>
      </c>
      <c r="I28" s="449">
        <f t="shared" si="0"/>
        <v>103</v>
      </c>
      <c r="J28" s="449">
        <f t="shared" si="1"/>
        <v>-103000</v>
      </c>
      <c r="K28" s="450">
        <f t="shared" si="2"/>
        <v>-0.103</v>
      </c>
      <c r="L28" s="448">
        <v>19555</v>
      </c>
      <c r="M28" s="449">
        <v>19558</v>
      </c>
      <c r="N28" s="449">
        <f>L28-M28</f>
        <v>-3</v>
      </c>
      <c r="O28" s="449">
        <f t="shared" si="3"/>
        <v>3000</v>
      </c>
      <c r="P28" s="450">
        <f t="shared" si="4"/>
        <v>0.003</v>
      </c>
      <c r="Q28" s="184"/>
    </row>
    <row r="29" spans="1:17" ht="15.75" customHeight="1">
      <c r="A29" s="355">
        <v>16</v>
      </c>
      <c r="B29" s="462" t="s">
        <v>18</v>
      </c>
      <c r="C29" s="442">
        <v>4902500</v>
      </c>
      <c r="D29" s="470" t="s">
        <v>13</v>
      </c>
      <c r="E29" s="431" t="s">
        <v>361</v>
      </c>
      <c r="F29" s="442">
        <v>-1000</v>
      </c>
      <c r="G29" s="448">
        <v>782</v>
      </c>
      <c r="H29" s="449">
        <v>872</v>
      </c>
      <c r="I29" s="449">
        <f t="shared" si="0"/>
        <v>-90</v>
      </c>
      <c r="J29" s="449">
        <f t="shared" si="1"/>
        <v>90000</v>
      </c>
      <c r="K29" s="450">
        <f t="shared" si="2"/>
        <v>0.09</v>
      </c>
      <c r="L29" s="448">
        <v>21005</v>
      </c>
      <c r="M29" s="449">
        <v>21027</v>
      </c>
      <c r="N29" s="449">
        <f>L29-M29</f>
        <v>-22</v>
      </c>
      <c r="O29" s="449">
        <f t="shared" si="3"/>
        <v>22000</v>
      </c>
      <c r="P29" s="450">
        <f t="shared" si="4"/>
        <v>0.022</v>
      </c>
      <c r="Q29" s="184"/>
    </row>
    <row r="30" spans="1:17" ht="15.75" customHeight="1">
      <c r="A30" s="355"/>
      <c r="B30" s="462"/>
      <c r="C30" s="442"/>
      <c r="D30" s="470"/>
      <c r="E30" s="431"/>
      <c r="F30" s="442"/>
      <c r="G30" s="448"/>
      <c r="H30" s="449"/>
      <c r="I30" s="449"/>
      <c r="J30" s="449"/>
      <c r="K30" s="450"/>
      <c r="L30" s="448"/>
      <c r="M30" s="449"/>
      <c r="N30" s="449"/>
      <c r="O30" s="449"/>
      <c r="P30" s="450"/>
      <c r="Q30" s="184"/>
    </row>
    <row r="31" spans="1:17" ht="15.75" customHeight="1">
      <c r="A31" s="355"/>
      <c r="B31" s="463" t="s">
        <v>29</v>
      </c>
      <c r="C31" s="442"/>
      <c r="D31" s="471"/>
      <c r="E31" s="431"/>
      <c r="F31" s="442"/>
      <c r="G31" s="448"/>
      <c r="H31" s="449"/>
      <c r="I31" s="449"/>
      <c r="J31" s="449"/>
      <c r="K31" s="450"/>
      <c r="L31" s="448"/>
      <c r="M31" s="449"/>
      <c r="N31" s="449"/>
      <c r="O31" s="449"/>
      <c r="P31" s="450"/>
      <c r="Q31" s="184"/>
    </row>
    <row r="32" spans="1:17" ht="15.75" customHeight="1">
      <c r="A32" s="355">
        <v>17</v>
      </c>
      <c r="B32" s="462" t="s">
        <v>30</v>
      </c>
      <c r="C32" s="442">
        <v>4864886</v>
      </c>
      <c r="D32" s="470" t="s">
        <v>13</v>
      </c>
      <c r="E32" s="431" t="s">
        <v>361</v>
      </c>
      <c r="F32" s="442">
        <v>1000</v>
      </c>
      <c r="G32" s="448">
        <v>999546</v>
      </c>
      <c r="H32" s="449">
        <v>999546</v>
      </c>
      <c r="I32" s="449">
        <f t="shared" si="0"/>
        <v>0</v>
      </c>
      <c r="J32" s="449">
        <f t="shared" si="1"/>
        <v>0</v>
      </c>
      <c r="K32" s="450">
        <f t="shared" si="2"/>
        <v>0</v>
      </c>
      <c r="L32" s="448">
        <v>28203</v>
      </c>
      <c r="M32" s="449">
        <v>28111</v>
      </c>
      <c r="N32" s="449">
        <f aca="true" t="shared" si="5" ref="N32:N37">L32-M32</f>
        <v>92</v>
      </c>
      <c r="O32" s="449">
        <f t="shared" si="3"/>
        <v>92000</v>
      </c>
      <c r="P32" s="450">
        <f t="shared" si="4"/>
        <v>0.092</v>
      </c>
      <c r="Q32" s="184"/>
    </row>
    <row r="33" spans="1:17" ht="15.75" customHeight="1">
      <c r="A33" s="355">
        <v>18</v>
      </c>
      <c r="B33" s="462" t="s">
        <v>31</v>
      </c>
      <c r="C33" s="442">
        <v>4864887</v>
      </c>
      <c r="D33" s="470" t="s">
        <v>13</v>
      </c>
      <c r="E33" s="431" t="s">
        <v>361</v>
      </c>
      <c r="F33" s="442">
        <v>1000</v>
      </c>
      <c r="G33" s="448">
        <v>212</v>
      </c>
      <c r="H33" s="449">
        <v>209</v>
      </c>
      <c r="I33" s="449">
        <f t="shared" si="0"/>
        <v>3</v>
      </c>
      <c r="J33" s="449">
        <f t="shared" si="1"/>
        <v>3000</v>
      </c>
      <c r="K33" s="450">
        <f t="shared" si="2"/>
        <v>0.003</v>
      </c>
      <c r="L33" s="448">
        <v>26660</v>
      </c>
      <c r="M33" s="449">
        <v>26569</v>
      </c>
      <c r="N33" s="449">
        <f t="shared" si="5"/>
        <v>91</v>
      </c>
      <c r="O33" s="449">
        <f t="shared" si="3"/>
        <v>91000</v>
      </c>
      <c r="P33" s="450">
        <f t="shared" si="4"/>
        <v>0.091</v>
      </c>
      <c r="Q33" s="184"/>
    </row>
    <row r="34" spans="1:17" ht="15.75" customHeight="1">
      <c r="A34" s="355">
        <v>19</v>
      </c>
      <c r="B34" s="462" t="s">
        <v>32</v>
      </c>
      <c r="C34" s="442">
        <v>4864798</v>
      </c>
      <c r="D34" s="470" t="s">
        <v>13</v>
      </c>
      <c r="E34" s="431" t="s">
        <v>361</v>
      </c>
      <c r="F34" s="442">
        <v>100</v>
      </c>
      <c r="G34" s="448">
        <v>2306</v>
      </c>
      <c r="H34" s="449">
        <v>2183</v>
      </c>
      <c r="I34" s="449">
        <f t="shared" si="0"/>
        <v>123</v>
      </c>
      <c r="J34" s="449">
        <f t="shared" si="1"/>
        <v>12300</v>
      </c>
      <c r="K34" s="450">
        <f t="shared" si="2"/>
        <v>0.0123</v>
      </c>
      <c r="L34" s="448">
        <v>123207</v>
      </c>
      <c r="M34" s="449">
        <v>122668</v>
      </c>
      <c r="N34" s="449">
        <f t="shared" si="5"/>
        <v>539</v>
      </c>
      <c r="O34" s="449">
        <f t="shared" si="3"/>
        <v>53900</v>
      </c>
      <c r="P34" s="450">
        <f t="shared" si="4"/>
        <v>0.0539</v>
      </c>
      <c r="Q34" s="184"/>
    </row>
    <row r="35" spans="1:17" ht="15.75" customHeight="1">
      <c r="A35" s="355">
        <v>20</v>
      </c>
      <c r="B35" s="462" t="s">
        <v>33</v>
      </c>
      <c r="C35" s="442">
        <v>4864799</v>
      </c>
      <c r="D35" s="470" t="s">
        <v>13</v>
      </c>
      <c r="E35" s="431" t="s">
        <v>361</v>
      </c>
      <c r="F35" s="442">
        <v>100</v>
      </c>
      <c r="G35" s="448">
        <v>4109</v>
      </c>
      <c r="H35" s="449">
        <v>3846</v>
      </c>
      <c r="I35" s="449">
        <f t="shared" si="0"/>
        <v>263</v>
      </c>
      <c r="J35" s="449">
        <f t="shared" si="1"/>
        <v>26300</v>
      </c>
      <c r="K35" s="450">
        <f t="shared" si="2"/>
        <v>0.0263</v>
      </c>
      <c r="L35" s="448">
        <v>172420</v>
      </c>
      <c r="M35" s="449">
        <v>171592</v>
      </c>
      <c r="N35" s="449">
        <f t="shared" si="5"/>
        <v>828</v>
      </c>
      <c r="O35" s="449">
        <f t="shared" si="3"/>
        <v>82800</v>
      </c>
      <c r="P35" s="450">
        <f t="shared" si="4"/>
        <v>0.0828</v>
      </c>
      <c r="Q35" s="184"/>
    </row>
    <row r="36" spans="1:17" ht="15.75" customHeight="1">
      <c r="A36" s="355">
        <v>21</v>
      </c>
      <c r="B36" s="462" t="s">
        <v>34</v>
      </c>
      <c r="C36" s="442">
        <v>4864888</v>
      </c>
      <c r="D36" s="470" t="s">
        <v>13</v>
      </c>
      <c r="E36" s="431" t="s">
        <v>361</v>
      </c>
      <c r="F36" s="442">
        <v>1000</v>
      </c>
      <c r="G36" s="448">
        <v>996023</v>
      </c>
      <c r="H36" s="449">
        <v>996034</v>
      </c>
      <c r="I36" s="449">
        <f t="shared" si="0"/>
        <v>-11</v>
      </c>
      <c r="J36" s="449">
        <f t="shared" si="1"/>
        <v>-11000</v>
      </c>
      <c r="K36" s="450">
        <f t="shared" si="2"/>
        <v>-0.011</v>
      </c>
      <c r="L36" s="448">
        <v>997585</v>
      </c>
      <c r="M36" s="449">
        <v>997594</v>
      </c>
      <c r="N36" s="449">
        <f t="shared" si="5"/>
        <v>-9</v>
      </c>
      <c r="O36" s="449">
        <f t="shared" si="3"/>
        <v>-9000</v>
      </c>
      <c r="P36" s="450">
        <f t="shared" si="4"/>
        <v>-0.009</v>
      </c>
      <c r="Q36" s="184"/>
    </row>
    <row r="37" spans="1:17" ht="21" customHeight="1">
      <c r="A37" s="355">
        <v>22</v>
      </c>
      <c r="B37" s="462" t="s">
        <v>392</v>
      </c>
      <c r="C37" s="442">
        <v>5128402</v>
      </c>
      <c r="D37" s="470" t="s">
        <v>13</v>
      </c>
      <c r="E37" s="431" t="s">
        <v>361</v>
      </c>
      <c r="F37" s="442">
        <v>1000</v>
      </c>
      <c r="G37" s="448">
        <v>999909</v>
      </c>
      <c r="H37" s="449">
        <v>999916</v>
      </c>
      <c r="I37" s="449">
        <f>G37-H37</f>
        <v>-7</v>
      </c>
      <c r="J37" s="449">
        <f t="shared" si="1"/>
        <v>-7000</v>
      </c>
      <c r="K37" s="450">
        <f t="shared" si="2"/>
        <v>-0.007</v>
      </c>
      <c r="L37" s="448">
        <v>1804</v>
      </c>
      <c r="M37" s="449">
        <v>1776</v>
      </c>
      <c r="N37" s="449">
        <f t="shared" si="5"/>
        <v>28</v>
      </c>
      <c r="O37" s="449">
        <f t="shared" si="3"/>
        <v>28000</v>
      </c>
      <c r="P37" s="450">
        <f t="shared" si="4"/>
        <v>0.028</v>
      </c>
      <c r="Q37" s="621"/>
    </row>
    <row r="38" spans="1:17" ht="15.75" customHeight="1">
      <c r="A38" s="355"/>
      <c r="B38" s="464" t="s">
        <v>35</v>
      </c>
      <c r="C38" s="442"/>
      <c r="D38" s="470"/>
      <c r="E38" s="431"/>
      <c r="F38" s="442"/>
      <c r="G38" s="448"/>
      <c r="H38" s="449"/>
      <c r="I38" s="449"/>
      <c r="J38" s="449"/>
      <c r="K38" s="450"/>
      <c r="L38" s="448"/>
      <c r="M38" s="449"/>
      <c r="N38" s="449"/>
      <c r="O38" s="449"/>
      <c r="P38" s="450"/>
      <c r="Q38" s="184"/>
    </row>
    <row r="39" spans="1:17" ht="15.75" customHeight="1">
      <c r="A39" s="355">
        <v>23</v>
      </c>
      <c r="B39" s="462" t="s">
        <v>389</v>
      </c>
      <c r="C39" s="442">
        <v>4865057</v>
      </c>
      <c r="D39" s="470" t="s">
        <v>13</v>
      </c>
      <c r="E39" s="431" t="s">
        <v>361</v>
      </c>
      <c r="F39" s="442">
        <v>1000</v>
      </c>
      <c r="G39" s="448">
        <v>652985</v>
      </c>
      <c r="H39" s="449">
        <v>653600</v>
      </c>
      <c r="I39" s="449">
        <f t="shared" si="0"/>
        <v>-615</v>
      </c>
      <c r="J39" s="449">
        <f t="shared" si="1"/>
        <v>-615000</v>
      </c>
      <c r="K39" s="450">
        <f t="shared" si="2"/>
        <v>-0.615</v>
      </c>
      <c r="L39" s="448">
        <v>801377</v>
      </c>
      <c r="M39" s="449">
        <v>801382</v>
      </c>
      <c r="N39" s="449">
        <f>L39-M39</f>
        <v>-5</v>
      </c>
      <c r="O39" s="449">
        <f t="shared" si="3"/>
        <v>-5000</v>
      </c>
      <c r="P39" s="450">
        <f t="shared" si="4"/>
        <v>-0.005</v>
      </c>
      <c r="Q39" s="621"/>
    </row>
    <row r="40" spans="1:17" ht="15.75" customHeight="1">
      <c r="A40" s="355">
        <v>24</v>
      </c>
      <c r="B40" s="462" t="s">
        <v>390</v>
      </c>
      <c r="C40" s="442">
        <v>4865058</v>
      </c>
      <c r="D40" s="470" t="s">
        <v>13</v>
      </c>
      <c r="E40" s="431" t="s">
        <v>361</v>
      </c>
      <c r="F40" s="442">
        <v>1000</v>
      </c>
      <c r="G40" s="448">
        <v>659982</v>
      </c>
      <c r="H40" s="449">
        <v>660261</v>
      </c>
      <c r="I40" s="449">
        <f t="shared" si="0"/>
        <v>-279</v>
      </c>
      <c r="J40" s="449">
        <f t="shared" si="1"/>
        <v>-279000</v>
      </c>
      <c r="K40" s="450">
        <f t="shared" si="2"/>
        <v>-0.279</v>
      </c>
      <c r="L40" s="448">
        <v>833849</v>
      </c>
      <c r="M40" s="449">
        <v>833850</v>
      </c>
      <c r="N40" s="449">
        <f>L40-M40</f>
        <v>-1</v>
      </c>
      <c r="O40" s="449">
        <f t="shared" si="3"/>
        <v>-1000</v>
      </c>
      <c r="P40" s="450">
        <f t="shared" si="4"/>
        <v>-0.001</v>
      </c>
      <c r="Q40" s="621"/>
    </row>
    <row r="41" spans="1:17" ht="15.75" customHeight="1">
      <c r="A41" s="355">
        <v>25</v>
      </c>
      <c r="B41" s="462" t="s">
        <v>36</v>
      </c>
      <c r="C41" s="442">
        <v>4864889</v>
      </c>
      <c r="D41" s="470" t="s">
        <v>13</v>
      </c>
      <c r="E41" s="431" t="s">
        <v>361</v>
      </c>
      <c r="F41" s="442">
        <v>1000</v>
      </c>
      <c r="G41" s="448">
        <v>991489</v>
      </c>
      <c r="H41" s="449">
        <v>991381</v>
      </c>
      <c r="I41" s="449">
        <f t="shared" si="0"/>
        <v>108</v>
      </c>
      <c r="J41" s="449">
        <f t="shared" si="1"/>
        <v>108000</v>
      </c>
      <c r="K41" s="450">
        <f t="shared" si="2"/>
        <v>0.108</v>
      </c>
      <c r="L41" s="448">
        <v>998460</v>
      </c>
      <c r="M41" s="449">
        <v>998460</v>
      </c>
      <c r="N41" s="449">
        <f>L41-M41</f>
        <v>0</v>
      </c>
      <c r="O41" s="449">
        <f t="shared" si="3"/>
        <v>0</v>
      </c>
      <c r="P41" s="450">
        <f t="shared" si="4"/>
        <v>0</v>
      </c>
      <c r="Q41" s="184"/>
    </row>
    <row r="42" spans="1:17" ht="15.75" customHeight="1">
      <c r="A42" s="355">
        <v>26</v>
      </c>
      <c r="B42" s="462" t="s">
        <v>37</v>
      </c>
      <c r="C42" s="442">
        <v>5128405</v>
      </c>
      <c r="D42" s="470" t="s">
        <v>13</v>
      </c>
      <c r="E42" s="431" t="s">
        <v>361</v>
      </c>
      <c r="F42" s="442">
        <v>500</v>
      </c>
      <c r="G42" s="448">
        <v>1000006</v>
      </c>
      <c r="H42" s="449">
        <v>999877</v>
      </c>
      <c r="I42" s="449">
        <f t="shared" si="0"/>
        <v>129</v>
      </c>
      <c r="J42" s="449">
        <f t="shared" si="1"/>
        <v>64500</v>
      </c>
      <c r="K42" s="450">
        <f t="shared" si="2"/>
        <v>0.0645</v>
      </c>
      <c r="L42" s="448">
        <v>999843</v>
      </c>
      <c r="M42" s="449">
        <v>999839</v>
      </c>
      <c r="N42" s="449">
        <f>L42-M42</f>
        <v>4</v>
      </c>
      <c r="O42" s="449">
        <f t="shared" si="3"/>
        <v>2000</v>
      </c>
      <c r="P42" s="450">
        <f t="shared" si="4"/>
        <v>0.002</v>
      </c>
      <c r="Q42" s="728" t="s">
        <v>387</v>
      </c>
    </row>
    <row r="43" spans="1:17" ht="15.75" customHeight="1">
      <c r="A43" s="355"/>
      <c r="B43" s="463" t="s">
        <v>38</v>
      </c>
      <c r="C43" s="442"/>
      <c r="D43" s="471"/>
      <c r="E43" s="431"/>
      <c r="F43" s="442"/>
      <c r="G43" s="448"/>
      <c r="H43" s="449"/>
      <c r="I43" s="449"/>
      <c r="J43" s="449"/>
      <c r="K43" s="450"/>
      <c r="L43" s="448"/>
      <c r="M43" s="449"/>
      <c r="N43" s="449"/>
      <c r="O43" s="449"/>
      <c r="P43" s="450"/>
      <c r="Q43" s="184"/>
    </row>
    <row r="44" spans="1:17" ht="15.75" customHeight="1">
      <c r="A44" s="355">
        <v>27</v>
      </c>
      <c r="B44" s="462" t="s">
        <v>39</v>
      </c>
      <c r="C44" s="442">
        <v>4865054</v>
      </c>
      <c r="D44" s="470" t="s">
        <v>13</v>
      </c>
      <c r="E44" s="431" t="s">
        <v>361</v>
      </c>
      <c r="F44" s="442">
        <v>-1000</v>
      </c>
      <c r="G44" s="448">
        <v>8057</v>
      </c>
      <c r="H44" s="449">
        <v>7897</v>
      </c>
      <c r="I44" s="449">
        <f t="shared" si="0"/>
        <v>160</v>
      </c>
      <c r="J44" s="449">
        <f t="shared" si="1"/>
        <v>-160000</v>
      </c>
      <c r="K44" s="450">
        <f t="shared" si="2"/>
        <v>-0.16</v>
      </c>
      <c r="L44" s="448">
        <v>981904</v>
      </c>
      <c r="M44" s="449">
        <v>981899</v>
      </c>
      <c r="N44" s="449">
        <f>L44-M44</f>
        <v>5</v>
      </c>
      <c r="O44" s="449">
        <f t="shared" si="3"/>
        <v>-5000</v>
      </c>
      <c r="P44" s="450">
        <f t="shared" si="4"/>
        <v>-0.005</v>
      </c>
      <c r="Q44" s="184"/>
    </row>
    <row r="45" spans="1:17" ht="15.75" customHeight="1">
      <c r="A45" s="355">
        <v>28</v>
      </c>
      <c r="B45" s="462" t="s">
        <v>17</v>
      </c>
      <c r="C45" s="442">
        <v>4865055</v>
      </c>
      <c r="D45" s="470" t="s">
        <v>13</v>
      </c>
      <c r="E45" s="431" t="s">
        <v>361</v>
      </c>
      <c r="F45" s="442">
        <v>-1000</v>
      </c>
      <c r="G45" s="448">
        <v>1000059</v>
      </c>
      <c r="H45" s="449">
        <v>999512</v>
      </c>
      <c r="I45" s="449">
        <f t="shared" si="0"/>
        <v>547</v>
      </c>
      <c r="J45" s="449">
        <f t="shared" si="1"/>
        <v>-547000</v>
      </c>
      <c r="K45" s="450">
        <f t="shared" si="2"/>
        <v>-0.547</v>
      </c>
      <c r="L45" s="448">
        <v>948563</v>
      </c>
      <c r="M45" s="449">
        <v>948565</v>
      </c>
      <c r="N45" s="449">
        <f>L45-M45</f>
        <v>-2</v>
      </c>
      <c r="O45" s="449">
        <f t="shared" si="3"/>
        <v>2000</v>
      </c>
      <c r="P45" s="450">
        <f t="shared" si="4"/>
        <v>0.002</v>
      </c>
      <c r="Q45" s="728" t="s">
        <v>387</v>
      </c>
    </row>
    <row r="46" spans="1:17" ht="15.75" customHeight="1">
      <c r="A46" s="355"/>
      <c r="B46" s="463" t="s">
        <v>40</v>
      </c>
      <c r="C46" s="442"/>
      <c r="D46" s="471"/>
      <c r="E46" s="431"/>
      <c r="F46" s="442"/>
      <c r="G46" s="448"/>
      <c r="H46" s="449"/>
      <c r="I46" s="449"/>
      <c r="J46" s="449"/>
      <c r="K46" s="450"/>
      <c r="L46" s="448"/>
      <c r="M46" s="449"/>
      <c r="N46" s="449"/>
      <c r="O46" s="449"/>
      <c r="P46" s="450"/>
      <c r="Q46" s="728"/>
    </row>
    <row r="47" spans="1:17" ht="15.75" customHeight="1">
      <c r="A47" s="355">
        <v>29</v>
      </c>
      <c r="B47" s="462" t="s">
        <v>41</v>
      </c>
      <c r="C47" s="442">
        <v>4865056</v>
      </c>
      <c r="D47" s="470" t="s">
        <v>13</v>
      </c>
      <c r="E47" s="431" t="s">
        <v>361</v>
      </c>
      <c r="F47" s="442">
        <v>-1000</v>
      </c>
      <c r="G47" s="448">
        <v>991761</v>
      </c>
      <c r="H47" s="449">
        <v>991885</v>
      </c>
      <c r="I47" s="449">
        <f t="shared" si="0"/>
        <v>-124</v>
      </c>
      <c r="J47" s="449">
        <f t="shared" si="1"/>
        <v>124000</v>
      </c>
      <c r="K47" s="450">
        <f t="shared" si="2"/>
        <v>0.124</v>
      </c>
      <c r="L47" s="448">
        <v>933409</v>
      </c>
      <c r="M47" s="449">
        <v>933543</v>
      </c>
      <c r="N47" s="449">
        <f>L47-M47</f>
        <v>-134</v>
      </c>
      <c r="O47" s="449">
        <f t="shared" si="3"/>
        <v>134000</v>
      </c>
      <c r="P47" s="450">
        <f t="shared" si="4"/>
        <v>0.134</v>
      </c>
      <c r="Q47" s="728"/>
    </row>
    <row r="48" spans="1:17" ht="15.75" customHeight="1">
      <c r="A48" s="355"/>
      <c r="B48" s="463" t="s">
        <v>400</v>
      </c>
      <c r="C48" s="442"/>
      <c r="D48" s="470"/>
      <c r="E48" s="431"/>
      <c r="F48" s="442"/>
      <c r="G48" s="448"/>
      <c r="H48" s="449"/>
      <c r="I48" s="449"/>
      <c r="J48" s="449"/>
      <c r="K48" s="450"/>
      <c r="L48" s="448"/>
      <c r="M48" s="449"/>
      <c r="N48" s="449"/>
      <c r="O48" s="449"/>
      <c r="P48" s="450"/>
      <c r="Q48" s="728"/>
    </row>
    <row r="49" spans="1:17" ht="18.75" customHeight="1">
      <c r="A49" s="355">
        <v>30</v>
      </c>
      <c r="B49" s="462" t="s">
        <v>407</v>
      </c>
      <c r="C49" s="442">
        <v>4865049</v>
      </c>
      <c r="D49" s="470" t="s">
        <v>13</v>
      </c>
      <c r="E49" s="431" t="s">
        <v>361</v>
      </c>
      <c r="F49" s="442">
        <v>-1000</v>
      </c>
      <c r="G49" s="448">
        <v>999834</v>
      </c>
      <c r="H49" s="449">
        <v>1000141</v>
      </c>
      <c r="I49" s="449">
        <f>G49-H49</f>
        <v>-307</v>
      </c>
      <c r="J49" s="449">
        <f t="shared" si="1"/>
        <v>307000</v>
      </c>
      <c r="K49" s="450">
        <f t="shared" si="2"/>
        <v>0.307</v>
      </c>
      <c r="L49" s="448">
        <v>0</v>
      </c>
      <c r="M49" s="449">
        <v>0</v>
      </c>
      <c r="N49" s="449">
        <f>L49-M49</f>
        <v>0</v>
      </c>
      <c r="O49" s="449">
        <f t="shared" si="3"/>
        <v>0</v>
      </c>
      <c r="P49" s="450">
        <f t="shared" si="4"/>
        <v>0</v>
      </c>
      <c r="Q49" s="728" t="s">
        <v>387</v>
      </c>
    </row>
    <row r="50" spans="1:17" ht="15.75" customHeight="1">
      <c r="A50" s="355">
        <v>31</v>
      </c>
      <c r="B50" s="462" t="s">
        <v>401</v>
      </c>
      <c r="C50" s="442">
        <v>4865022</v>
      </c>
      <c r="D50" s="470" t="s">
        <v>13</v>
      </c>
      <c r="E50" s="431" t="s">
        <v>361</v>
      </c>
      <c r="F50" s="442">
        <v>-1000</v>
      </c>
      <c r="G50" s="448">
        <v>9985</v>
      </c>
      <c r="H50" s="449">
        <v>7876</v>
      </c>
      <c r="I50" s="449">
        <f>G50-H50</f>
        <v>2109</v>
      </c>
      <c r="J50" s="449">
        <f t="shared" si="1"/>
        <v>-2109000</v>
      </c>
      <c r="K50" s="450">
        <f t="shared" si="2"/>
        <v>-2.109</v>
      </c>
      <c r="L50" s="448">
        <v>999970</v>
      </c>
      <c r="M50" s="449">
        <v>999977</v>
      </c>
      <c r="N50" s="449">
        <f>L50-M50</f>
        <v>-7</v>
      </c>
      <c r="O50" s="449">
        <f t="shared" si="3"/>
        <v>7000</v>
      </c>
      <c r="P50" s="450">
        <f t="shared" si="4"/>
        <v>0.007</v>
      </c>
      <c r="Q50" s="588"/>
    </row>
    <row r="51" spans="1:17" ht="15.75" customHeight="1">
      <c r="A51" s="355"/>
      <c r="B51" s="464" t="s">
        <v>399</v>
      </c>
      <c r="C51" s="442"/>
      <c r="D51" s="470"/>
      <c r="E51" s="431"/>
      <c r="F51" s="442"/>
      <c r="G51" s="448"/>
      <c r="H51" s="449"/>
      <c r="I51" s="449"/>
      <c r="J51" s="449"/>
      <c r="K51" s="450"/>
      <c r="L51" s="448"/>
      <c r="M51" s="449"/>
      <c r="N51" s="449"/>
      <c r="O51" s="449"/>
      <c r="P51" s="450"/>
      <c r="Q51" s="184"/>
    </row>
    <row r="52" spans="1:17" ht="15.75" customHeight="1">
      <c r="A52" s="355"/>
      <c r="B52" s="464" t="s">
        <v>46</v>
      </c>
      <c r="C52" s="442"/>
      <c r="D52" s="470"/>
      <c r="E52" s="431"/>
      <c r="F52" s="442"/>
      <c r="G52" s="448"/>
      <c r="H52" s="449"/>
      <c r="I52" s="449"/>
      <c r="J52" s="449"/>
      <c r="K52" s="450"/>
      <c r="L52" s="448"/>
      <c r="M52" s="449"/>
      <c r="N52" s="449"/>
      <c r="O52" s="449"/>
      <c r="P52" s="450"/>
      <c r="Q52" s="184"/>
    </row>
    <row r="53" spans="1:17" ht="15.75" customHeight="1">
      <c r="A53" s="355">
        <v>32</v>
      </c>
      <c r="B53" s="462" t="s">
        <v>47</v>
      </c>
      <c r="C53" s="442">
        <v>4864843</v>
      </c>
      <c r="D53" s="470" t="s">
        <v>13</v>
      </c>
      <c r="E53" s="431" t="s">
        <v>361</v>
      </c>
      <c r="F53" s="442">
        <v>1000</v>
      </c>
      <c r="G53" s="448">
        <v>687</v>
      </c>
      <c r="H53" s="449">
        <v>701</v>
      </c>
      <c r="I53" s="449">
        <f t="shared" si="0"/>
        <v>-14</v>
      </c>
      <c r="J53" s="449">
        <f t="shared" si="1"/>
        <v>-14000</v>
      </c>
      <c r="K53" s="450">
        <f t="shared" si="2"/>
        <v>-0.014</v>
      </c>
      <c r="L53" s="448">
        <v>16372</v>
      </c>
      <c r="M53" s="449">
        <v>16325</v>
      </c>
      <c r="N53" s="449">
        <f>L53-M53</f>
        <v>47</v>
      </c>
      <c r="O53" s="449">
        <f t="shared" si="3"/>
        <v>47000</v>
      </c>
      <c r="P53" s="450">
        <f t="shared" si="4"/>
        <v>0.047</v>
      </c>
      <c r="Q53" s="184"/>
    </row>
    <row r="54" spans="1:17" ht="15.75" customHeight="1" thickBot="1">
      <c r="A54" s="358">
        <v>33</v>
      </c>
      <c r="B54" s="465" t="s">
        <v>48</v>
      </c>
      <c r="C54" s="425">
        <v>4864844</v>
      </c>
      <c r="D54" s="472" t="s">
        <v>13</v>
      </c>
      <c r="E54" s="432" t="s">
        <v>361</v>
      </c>
      <c r="F54" s="425">
        <v>1000</v>
      </c>
      <c r="G54" s="448">
        <v>999419</v>
      </c>
      <c r="H54" s="454">
        <v>999317</v>
      </c>
      <c r="I54" s="454">
        <f t="shared" si="0"/>
        <v>102</v>
      </c>
      <c r="J54" s="454">
        <f t="shared" si="1"/>
        <v>102000</v>
      </c>
      <c r="K54" s="455">
        <f t="shared" si="2"/>
        <v>0.102</v>
      </c>
      <c r="L54" s="448">
        <v>3175</v>
      </c>
      <c r="M54" s="454">
        <v>3073</v>
      </c>
      <c r="N54" s="454">
        <f>L54-M54</f>
        <v>102</v>
      </c>
      <c r="O54" s="454">
        <f t="shared" si="3"/>
        <v>102000</v>
      </c>
      <c r="P54" s="455">
        <f t="shared" si="4"/>
        <v>0.102</v>
      </c>
      <c r="Q54" s="185"/>
    </row>
    <row r="55" spans="1:17" ht="15.75" customHeight="1" thickTop="1">
      <c r="A55" s="354"/>
      <c r="B55" s="466"/>
      <c r="C55" s="47"/>
      <c r="D55" s="471"/>
      <c r="E55" s="431"/>
      <c r="F55" s="47"/>
      <c r="G55" s="456"/>
      <c r="H55" s="449"/>
      <c r="I55" s="449"/>
      <c r="J55" s="449"/>
      <c r="K55" s="449"/>
      <c r="L55" s="456"/>
      <c r="M55" s="449"/>
      <c r="N55" s="449"/>
      <c r="O55" s="449"/>
      <c r="P55" s="449"/>
      <c r="Q55" s="27"/>
    </row>
    <row r="56" spans="1:17" ht="21.75" customHeight="1" thickBot="1">
      <c r="A56" s="356"/>
      <c r="B56" s="469" t="s">
        <v>326</v>
      </c>
      <c r="C56" s="47"/>
      <c r="D56" s="471"/>
      <c r="E56" s="431"/>
      <c r="F56" s="47"/>
      <c r="G56" s="449"/>
      <c r="H56" s="449"/>
      <c r="I56" s="449"/>
      <c r="J56" s="449"/>
      <c r="K56" s="449"/>
      <c r="L56" s="449"/>
      <c r="M56" s="449"/>
      <c r="N56" s="449"/>
      <c r="O56" s="449"/>
      <c r="P56" s="449"/>
      <c r="Q56" s="222" t="str">
        <f>Q1</f>
        <v>MARCH-2012</v>
      </c>
    </row>
    <row r="57" spans="1:17" ht="15.75" customHeight="1" thickTop="1">
      <c r="A57" s="353"/>
      <c r="B57" s="461" t="s">
        <v>49</v>
      </c>
      <c r="C57" s="422"/>
      <c r="D57" s="473"/>
      <c r="E57" s="473"/>
      <c r="F57" s="422"/>
      <c r="G57" s="457"/>
      <c r="H57" s="456"/>
      <c r="I57" s="456"/>
      <c r="J57" s="456"/>
      <c r="K57" s="458"/>
      <c r="L57" s="457"/>
      <c r="M57" s="456"/>
      <c r="N57" s="456"/>
      <c r="O57" s="456"/>
      <c r="P57" s="458"/>
      <c r="Q57" s="183"/>
    </row>
    <row r="58" spans="1:17" ht="15.75" customHeight="1">
      <c r="A58" s="355">
        <v>34</v>
      </c>
      <c r="B58" s="466" t="s">
        <v>86</v>
      </c>
      <c r="C58" s="442">
        <v>4865169</v>
      </c>
      <c r="D58" s="471" t="s">
        <v>13</v>
      </c>
      <c r="E58" s="431" t="s">
        <v>361</v>
      </c>
      <c r="F58" s="442">
        <v>1000</v>
      </c>
      <c r="G58" s="448">
        <v>1286</v>
      </c>
      <c r="H58" s="449">
        <v>1144</v>
      </c>
      <c r="I58" s="449">
        <f t="shared" si="0"/>
        <v>142</v>
      </c>
      <c r="J58" s="449">
        <f t="shared" si="1"/>
        <v>142000</v>
      </c>
      <c r="K58" s="727">
        <f t="shared" si="2"/>
        <v>0.142</v>
      </c>
      <c r="L58" s="448">
        <v>56251</v>
      </c>
      <c r="M58" s="449">
        <v>56115</v>
      </c>
      <c r="N58" s="449">
        <f>L58-M58</f>
        <v>136</v>
      </c>
      <c r="O58" s="449">
        <f t="shared" si="3"/>
        <v>136000</v>
      </c>
      <c r="P58" s="450">
        <f t="shared" si="4"/>
        <v>0.136</v>
      </c>
      <c r="Q58" s="184"/>
    </row>
    <row r="59" spans="1:17" ht="15.75" customHeight="1">
      <c r="A59" s="355"/>
      <c r="B59" s="463" t="s">
        <v>323</v>
      </c>
      <c r="C59" s="442"/>
      <c r="D59" s="471"/>
      <c r="E59" s="431"/>
      <c r="F59" s="442"/>
      <c r="G59" s="451"/>
      <c r="H59" s="452"/>
      <c r="I59" s="449"/>
      <c r="J59" s="449"/>
      <c r="K59" s="450"/>
      <c r="L59" s="451"/>
      <c r="M59" s="449"/>
      <c r="N59" s="449"/>
      <c r="O59" s="449"/>
      <c r="P59" s="450"/>
      <c r="Q59" s="184"/>
    </row>
    <row r="60" spans="1:17" ht="15.75" customHeight="1">
      <c r="A60" s="355">
        <v>35</v>
      </c>
      <c r="B60" s="462" t="s">
        <v>322</v>
      </c>
      <c r="C60" s="442">
        <v>4864824</v>
      </c>
      <c r="D60" s="471" t="s">
        <v>13</v>
      </c>
      <c r="E60" s="431" t="s">
        <v>361</v>
      </c>
      <c r="F60" s="442">
        <v>100</v>
      </c>
      <c r="G60" s="448">
        <v>14018</v>
      </c>
      <c r="H60" s="449">
        <v>12630</v>
      </c>
      <c r="I60" s="449">
        <f t="shared" si="0"/>
        <v>1388</v>
      </c>
      <c r="J60" s="449">
        <f t="shared" si="1"/>
        <v>138800</v>
      </c>
      <c r="K60" s="727">
        <f t="shared" si="2"/>
        <v>0.1388</v>
      </c>
      <c r="L60" s="448">
        <v>61784</v>
      </c>
      <c r="M60" s="449">
        <v>61758</v>
      </c>
      <c r="N60" s="449">
        <f>L60-M60</f>
        <v>26</v>
      </c>
      <c r="O60" s="449">
        <f t="shared" si="3"/>
        <v>2600</v>
      </c>
      <c r="P60" s="450">
        <f t="shared" si="4"/>
        <v>0.0026</v>
      </c>
      <c r="Q60" s="184"/>
    </row>
    <row r="61" spans="1:17" ht="15.75" customHeight="1">
      <c r="A61" s="355"/>
      <c r="B61" s="462"/>
      <c r="C61" s="442"/>
      <c r="D61" s="470"/>
      <c r="E61" s="431"/>
      <c r="F61" s="442"/>
      <c r="G61" s="448"/>
      <c r="H61" s="449"/>
      <c r="I61" s="449"/>
      <c r="J61" s="449"/>
      <c r="K61" s="450"/>
      <c r="L61" s="448"/>
      <c r="M61" s="449"/>
      <c r="N61" s="449"/>
      <c r="O61" s="449"/>
      <c r="P61" s="450"/>
      <c r="Q61" s="184"/>
    </row>
    <row r="62" spans="1:17" ht="15.75" customHeight="1">
      <c r="A62" s="355"/>
      <c r="B62" s="385" t="s">
        <v>55</v>
      </c>
      <c r="C62" s="443"/>
      <c r="D62" s="474"/>
      <c r="E62" s="474"/>
      <c r="F62" s="443"/>
      <c r="G62" s="448"/>
      <c r="H62" s="449"/>
      <c r="I62" s="449"/>
      <c r="J62" s="449"/>
      <c r="K62" s="450"/>
      <c r="L62" s="448"/>
      <c r="M62" s="449"/>
      <c r="N62" s="449"/>
      <c r="O62" s="449"/>
      <c r="P62" s="450"/>
      <c r="Q62" s="184"/>
    </row>
    <row r="63" spans="1:17" ht="15.75" customHeight="1">
      <c r="A63" s="355">
        <v>36</v>
      </c>
      <c r="B63" s="467" t="s">
        <v>56</v>
      </c>
      <c r="C63" s="443">
        <v>4865090</v>
      </c>
      <c r="D63" s="475" t="s">
        <v>13</v>
      </c>
      <c r="E63" s="431" t="s">
        <v>361</v>
      </c>
      <c r="F63" s="443">
        <v>100</v>
      </c>
      <c r="G63" s="448">
        <v>8781</v>
      </c>
      <c r="H63" s="449">
        <v>8429</v>
      </c>
      <c r="I63" s="449">
        <f>G63-H63</f>
        <v>352</v>
      </c>
      <c r="J63" s="449">
        <f>$F63*I63</f>
        <v>35200</v>
      </c>
      <c r="K63" s="727">
        <f>J63/1000000</f>
        <v>0.0352</v>
      </c>
      <c r="L63" s="448">
        <v>13976</v>
      </c>
      <c r="M63" s="449">
        <v>13734</v>
      </c>
      <c r="N63" s="449">
        <f>L63-M63</f>
        <v>242</v>
      </c>
      <c r="O63" s="449">
        <f>$F63*N63</f>
        <v>24200</v>
      </c>
      <c r="P63" s="450">
        <f>O63/1000000</f>
        <v>0.0242</v>
      </c>
      <c r="Q63" s="549"/>
    </row>
    <row r="64" spans="1:17" ht="15.75" customHeight="1">
      <c r="A64" s="355">
        <v>37</v>
      </c>
      <c r="B64" s="467" t="s">
        <v>57</v>
      </c>
      <c r="C64" s="443">
        <v>4902519</v>
      </c>
      <c r="D64" s="475" t="s">
        <v>13</v>
      </c>
      <c r="E64" s="431" t="s">
        <v>361</v>
      </c>
      <c r="F64" s="443">
        <v>100</v>
      </c>
      <c r="G64" s="448">
        <v>9668</v>
      </c>
      <c r="H64" s="449">
        <v>9595</v>
      </c>
      <c r="I64" s="449">
        <f>G64-H64</f>
        <v>73</v>
      </c>
      <c r="J64" s="449">
        <f>$F64*I64</f>
        <v>7300</v>
      </c>
      <c r="K64" s="727">
        <f>J64/1000000</f>
        <v>0.0073</v>
      </c>
      <c r="L64" s="448">
        <v>30964</v>
      </c>
      <c r="M64" s="449">
        <v>30919</v>
      </c>
      <c r="N64" s="449">
        <f>L64-M64</f>
        <v>45</v>
      </c>
      <c r="O64" s="449">
        <f>$F64*N64</f>
        <v>4500</v>
      </c>
      <c r="P64" s="450">
        <f>O64/1000000</f>
        <v>0.0045</v>
      </c>
      <c r="Q64" s="184"/>
    </row>
    <row r="65" spans="1:17" ht="15.75" customHeight="1">
      <c r="A65" s="355">
        <v>38</v>
      </c>
      <c r="B65" s="467" t="s">
        <v>58</v>
      </c>
      <c r="C65" s="443">
        <v>4902520</v>
      </c>
      <c r="D65" s="475" t="s">
        <v>13</v>
      </c>
      <c r="E65" s="431" t="s">
        <v>361</v>
      </c>
      <c r="F65" s="443">
        <v>100</v>
      </c>
      <c r="G65" s="448">
        <v>13752</v>
      </c>
      <c r="H65" s="449">
        <v>13736</v>
      </c>
      <c r="I65" s="449">
        <f>G65-H65</f>
        <v>16</v>
      </c>
      <c r="J65" s="449">
        <f>$F65*I65</f>
        <v>1600</v>
      </c>
      <c r="K65" s="727">
        <f>J65/1000000</f>
        <v>0.0016</v>
      </c>
      <c r="L65" s="448">
        <v>38042</v>
      </c>
      <c r="M65" s="449">
        <v>37334</v>
      </c>
      <c r="N65" s="449">
        <f>L65-M65</f>
        <v>708</v>
      </c>
      <c r="O65" s="449">
        <f>$F65*N65</f>
        <v>70800</v>
      </c>
      <c r="P65" s="450">
        <f>O65/1000000</f>
        <v>0.0708</v>
      </c>
      <c r="Q65" s="184"/>
    </row>
    <row r="66" spans="1:17" ht="15.75" customHeight="1">
      <c r="A66" s="355"/>
      <c r="B66" s="385" t="s">
        <v>59</v>
      </c>
      <c r="C66" s="443"/>
      <c r="D66" s="474"/>
      <c r="E66" s="474"/>
      <c r="F66" s="443"/>
      <c r="G66" s="448"/>
      <c r="H66" s="449"/>
      <c r="I66" s="449"/>
      <c r="J66" s="449"/>
      <c r="K66" s="727"/>
      <c r="L66" s="448"/>
      <c r="M66" s="449"/>
      <c r="N66" s="449"/>
      <c r="O66" s="449"/>
      <c r="P66" s="450"/>
      <c r="Q66" s="184"/>
    </row>
    <row r="67" spans="1:17" ht="15.75" customHeight="1">
      <c r="A67" s="355">
        <v>39</v>
      </c>
      <c r="B67" s="467" t="s">
        <v>60</v>
      </c>
      <c r="C67" s="443">
        <v>4902521</v>
      </c>
      <c r="D67" s="475" t="s">
        <v>13</v>
      </c>
      <c r="E67" s="431" t="s">
        <v>361</v>
      </c>
      <c r="F67" s="443">
        <v>100</v>
      </c>
      <c r="G67" s="448">
        <v>33100</v>
      </c>
      <c r="H67" s="449">
        <v>32745</v>
      </c>
      <c r="I67" s="449">
        <f aca="true" t="shared" si="6" ref="I67:I73">G67-H67</f>
        <v>355</v>
      </c>
      <c r="J67" s="449">
        <f aca="true" t="shared" si="7" ref="J67:J73">$F67*I67</f>
        <v>35500</v>
      </c>
      <c r="K67" s="727">
        <f aca="true" t="shared" si="8" ref="K67:K73">J67/1000000</f>
        <v>0.0355</v>
      </c>
      <c r="L67" s="448">
        <v>10957</v>
      </c>
      <c r="M67" s="449">
        <v>10896</v>
      </c>
      <c r="N67" s="449">
        <f aca="true" t="shared" si="9" ref="N67:N73">L67-M67</f>
        <v>61</v>
      </c>
      <c r="O67" s="449">
        <f aca="true" t="shared" si="10" ref="O67:O73">$F67*N67</f>
        <v>6100</v>
      </c>
      <c r="P67" s="450">
        <f aca="true" t="shared" si="11" ref="P67:P73">O67/1000000</f>
        <v>0.0061</v>
      </c>
      <c r="Q67" s="184"/>
    </row>
    <row r="68" spans="1:17" ht="15.75" customHeight="1">
      <c r="A68" s="355">
        <v>40</v>
      </c>
      <c r="B68" s="467" t="s">
        <v>61</v>
      </c>
      <c r="C68" s="443">
        <v>4902522</v>
      </c>
      <c r="D68" s="475" t="s">
        <v>13</v>
      </c>
      <c r="E68" s="431" t="s">
        <v>361</v>
      </c>
      <c r="F68" s="443">
        <v>100</v>
      </c>
      <c r="G68" s="448">
        <v>840</v>
      </c>
      <c r="H68" s="449">
        <v>840</v>
      </c>
      <c r="I68" s="449">
        <f t="shared" si="6"/>
        <v>0</v>
      </c>
      <c r="J68" s="449">
        <f t="shared" si="7"/>
        <v>0</v>
      </c>
      <c r="K68" s="727">
        <f t="shared" si="8"/>
        <v>0</v>
      </c>
      <c r="L68" s="448">
        <v>185</v>
      </c>
      <c r="M68" s="449">
        <v>185</v>
      </c>
      <c r="N68" s="449">
        <f t="shared" si="9"/>
        <v>0</v>
      </c>
      <c r="O68" s="449">
        <f t="shared" si="10"/>
        <v>0</v>
      </c>
      <c r="P68" s="450">
        <f t="shared" si="11"/>
        <v>0</v>
      </c>
      <c r="Q68" s="184"/>
    </row>
    <row r="69" spans="1:17" ht="15.75" customHeight="1">
      <c r="A69" s="355">
        <v>41</v>
      </c>
      <c r="B69" s="467" t="s">
        <v>62</v>
      </c>
      <c r="C69" s="443">
        <v>4902523</v>
      </c>
      <c r="D69" s="475" t="s">
        <v>13</v>
      </c>
      <c r="E69" s="431" t="s">
        <v>361</v>
      </c>
      <c r="F69" s="443">
        <v>100</v>
      </c>
      <c r="G69" s="448">
        <v>999815</v>
      </c>
      <c r="H69" s="449">
        <v>999815</v>
      </c>
      <c r="I69" s="449">
        <f t="shared" si="6"/>
        <v>0</v>
      </c>
      <c r="J69" s="449">
        <f t="shared" si="7"/>
        <v>0</v>
      </c>
      <c r="K69" s="727">
        <f t="shared" si="8"/>
        <v>0</v>
      </c>
      <c r="L69" s="448">
        <v>999943</v>
      </c>
      <c r="M69" s="449">
        <v>999943</v>
      </c>
      <c r="N69" s="449">
        <f t="shared" si="9"/>
        <v>0</v>
      </c>
      <c r="O69" s="449">
        <f t="shared" si="10"/>
        <v>0</v>
      </c>
      <c r="P69" s="450">
        <f t="shared" si="11"/>
        <v>0</v>
      </c>
      <c r="Q69" s="184"/>
    </row>
    <row r="70" spans="1:17" ht="15.75" customHeight="1">
      <c r="A70" s="355">
        <v>42</v>
      </c>
      <c r="B70" s="467" t="s">
        <v>63</v>
      </c>
      <c r="C70" s="443">
        <v>4902524</v>
      </c>
      <c r="D70" s="475" t="s">
        <v>13</v>
      </c>
      <c r="E70" s="431" t="s">
        <v>361</v>
      </c>
      <c r="F70" s="443">
        <v>100</v>
      </c>
      <c r="G70" s="448">
        <v>0</v>
      </c>
      <c r="H70" s="449">
        <v>0</v>
      </c>
      <c r="I70" s="449">
        <f t="shared" si="6"/>
        <v>0</v>
      </c>
      <c r="J70" s="449">
        <f t="shared" si="7"/>
        <v>0</v>
      </c>
      <c r="K70" s="727">
        <f t="shared" si="8"/>
        <v>0</v>
      </c>
      <c r="L70" s="448">
        <v>0</v>
      </c>
      <c r="M70" s="449">
        <v>0</v>
      </c>
      <c r="N70" s="449">
        <f t="shared" si="9"/>
        <v>0</v>
      </c>
      <c r="O70" s="449">
        <f t="shared" si="10"/>
        <v>0</v>
      </c>
      <c r="P70" s="450">
        <f t="shared" si="11"/>
        <v>0</v>
      </c>
      <c r="Q70" s="184"/>
    </row>
    <row r="71" spans="1:17" ht="15.75" customHeight="1">
      <c r="A71" s="355">
        <v>43</v>
      </c>
      <c r="B71" s="467" t="s">
        <v>64</v>
      </c>
      <c r="C71" s="443">
        <v>4902525</v>
      </c>
      <c r="D71" s="475" t="s">
        <v>13</v>
      </c>
      <c r="E71" s="431" t="s">
        <v>361</v>
      </c>
      <c r="F71" s="443">
        <v>100</v>
      </c>
      <c r="G71" s="448">
        <v>0</v>
      </c>
      <c r="H71" s="449">
        <v>0</v>
      </c>
      <c r="I71" s="449">
        <f t="shared" si="6"/>
        <v>0</v>
      </c>
      <c r="J71" s="449">
        <f t="shared" si="7"/>
        <v>0</v>
      </c>
      <c r="K71" s="727">
        <f t="shared" si="8"/>
        <v>0</v>
      </c>
      <c r="L71" s="448">
        <v>0</v>
      </c>
      <c r="M71" s="449">
        <v>0</v>
      </c>
      <c r="N71" s="449">
        <f t="shared" si="9"/>
        <v>0</v>
      </c>
      <c r="O71" s="449">
        <f t="shared" si="10"/>
        <v>0</v>
      </c>
      <c r="P71" s="450">
        <f t="shared" si="11"/>
        <v>0</v>
      </c>
      <c r="Q71" s="184"/>
    </row>
    <row r="72" spans="1:17" ht="15.75" customHeight="1">
      <c r="A72" s="355">
        <v>44</v>
      </c>
      <c r="B72" s="467" t="s">
        <v>65</v>
      </c>
      <c r="C72" s="443">
        <v>4902526</v>
      </c>
      <c r="D72" s="475" t="s">
        <v>13</v>
      </c>
      <c r="E72" s="431" t="s">
        <v>361</v>
      </c>
      <c r="F72" s="443">
        <v>100</v>
      </c>
      <c r="G72" s="448">
        <v>15843</v>
      </c>
      <c r="H72" s="449">
        <v>15724</v>
      </c>
      <c r="I72" s="449">
        <f t="shared" si="6"/>
        <v>119</v>
      </c>
      <c r="J72" s="449">
        <f t="shared" si="7"/>
        <v>11900</v>
      </c>
      <c r="K72" s="727">
        <f t="shared" si="8"/>
        <v>0.0119</v>
      </c>
      <c r="L72" s="448">
        <v>11244</v>
      </c>
      <c r="M72" s="449">
        <v>11217</v>
      </c>
      <c r="N72" s="449">
        <f t="shared" si="9"/>
        <v>27</v>
      </c>
      <c r="O72" s="449">
        <f t="shared" si="10"/>
        <v>2700</v>
      </c>
      <c r="P72" s="450">
        <f t="shared" si="11"/>
        <v>0.0027</v>
      </c>
      <c r="Q72" s="184"/>
    </row>
    <row r="73" spans="1:17" ht="15.75" customHeight="1">
      <c r="A73" s="355">
        <v>45</v>
      </c>
      <c r="B73" s="467" t="s">
        <v>66</v>
      </c>
      <c r="C73" s="443">
        <v>4902527</v>
      </c>
      <c r="D73" s="475" t="s">
        <v>13</v>
      </c>
      <c r="E73" s="431" t="s">
        <v>361</v>
      </c>
      <c r="F73" s="443">
        <v>100</v>
      </c>
      <c r="G73" s="448">
        <v>997311</v>
      </c>
      <c r="H73" s="449">
        <v>997513</v>
      </c>
      <c r="I73" s="449">
        <f t="shared" si="6"/>
        <v>-202</v>
      </c>
      <c r="J73" s="449">
        <f t="shared" si="7"/>
        <v>-20200</v>
      </c>
      <c r="K73" s="727">
        <f t="shared" si="8"/>
        <v>-0.0202</v>
      </c>
      <c r="L73" s="448">
        <v>1324</v>
      </c>
      <c r="M73" s="449">
        <v>1313</v>
      </c>
      <c r="N73" s="449">
        <f t="shared" si="9"/>
        <v>11</v>
      </c>
      <c r="O73" s="449">
        <f t="shared" si="10"/>
        <v>1100</v>
      </c>
      <c r="P73" s="450">
        <f t="shared" si="11"/>
        <v>0.0011</v>
      </c>
      <c r="Q73" s="184"/>
    </row>
    <row r="74" spans="1:17" ht="15.75" customHeight="1">
      <c r="A74" s="355"/>
      <c r="B74" s="385" t="s">
        <v>67</v>
      </c>
      <c r="C74" s="443"/>
      <c r="D74" s="474"/>
      <c r="E74" s="474"/>
      <c r="F74" s="443"/>
      <c r="G74" s="448"/>
      <c r="H74" s="449"/>
      <c r="I74" s="449"/>
      <c r="J74" s="449"/>
      <c r="K74" s="450"/>
      <c r="L74" s="448"/>
      <c r="M74" s="449"/>
      <c r="N74" s="449"/>
      <c r="O74" s="449"/>
      <c r="P74" s="450"/>
      <c r="Q74" s="184"/>
    </row>
    <row r="75" spans="1:17" ht="15.75" customHeight="1">
      <c r="A75" s="355">
        <v>46</v>
      </c>
      <c r="B75" s="467" t="s">
        <v>68</v>
      </c>
      <c r="C75" s="443">
        <v>4865091</v>
      </c>
      <c r="D75" s="475" t="s">
        <v>13</v>
      </c>
      <c r="E75" s="431" t="s">
        <v>361</v>
      </c>
      <c r="F75" s="443">
        <v>500</v>
      </c>
      <c r="G75" s="448">
        <v>5126</v>
      </c>
      <c r="H75" s="449">
        <v>5110</v>
      </c>
      <c r="I75" s="449">
        <f>G75-H75</f>
        <v>16</v>
      </c>
      <c r="J75" s="449">
        <f>$F75*I75</f>
        <v>8000</v>
      </c>
      <c r="K75" s="727">
        <f>J75/1000000</f>
        <v>0.008</v>
      </c>
      <c r="L75" s="448">
        <v>22836</v>
      </c>
      <c r="M75" s="449">
        <v>22767</v>
      </c>
      <c r="N75" s="449">
        <f>L75-M75</f>
        <v>69</v>
      </c>
      <c r="O75" s="449">
        <f>$F75*N75</f>
        <v>34500</v>
      </c>
      <c r="P75" s="450">
        <f>O75/1000000</f>
        <v>0.0345</v>
      </c>
      <c r="Q75" s="581"/>
    </row>
    <row r="76" spans="1:17" ht="15.75" customHeight="1">
      <c r="A76" s="355">
        <v>47</v>
      </c>
      <c r="B76" s="467" t="s">
        <v>69</v>
      </c>
      <c r="C76" s="443">
        <v>4902530</v>
      </c>
      <c r="D76" s="475" t="s">
        <v>13</v>
      </c>
      <c r="E76" s="431" t="s">
        <v>361</v>
      </c>
      <c r="F76" s="443">
        <v>500</v>
      </c>
      <c r="G76" s="448">
        <v>3309</v>
      </c>
      <c r="H76" s="449">
        <v>3290</v>
      </c>
      <c r="I76" s="449">
        <f>G76-H76</f>
        <v>19</v>
      </c>
      <c r="J76" s="449">
        <f>$F76*I76</f>
        <v>9500</v>
      </c>
      <c r="K76" s="727">
        <f>J76/1000000</f>
        <v>0.0095</v>
      </c>
      <c r="L76" s="448">
        <v>20845</v>
      </c>
      <c r="M76" s="449">
        <v>20803</v>
      </c>
      <c r="N76" s="449">
        <f>L76-M76</f>
        <v>42</v>
      </c>
      <c r="O76" s="449">
        <f>$F76*N76</f>
        <v>21000</v>
      </c>
      <c r="P76" s="450">
        <f>O76/1000000</f>
        <v>0.021</v>
      </c>
      <c r="Q76" s="184"/>
    </row>
    <row r="77" spans="1:17" ht="15.75" customHeight="1">
      <c r="A77" s="355">
        <v>48</v>
      </c>
      <c r="B77" s="467" t="s">
        <v>70</v>
      </c>
      <c r="C77" s="443">
        <v>4902531</v>
      </c>
      <c r="D77" s="475" t="s">
        <v>13</v>
      </c>
      <c r="E77" s="431" t="s">
        <v>361</v>
      </c>
      <c r="F77" s="443">
        <v>500</v>
      </c>
      <c r="G77" s="448">
        <v>3333</v>
      </c>
      <c r="H77" s="449">
        <v>3296</v>
      </c>
      <c r="I77" s="449">
        <f>G77-H77</f>
        <v>37</v>
      </c>
      <c r="J77" s="449">
        <f>$F77*I77</f>
        <v>18500</v>
      </c>
      <c r="K77" s="727">
        <f>J77/1000000</f>
        <v>0.0185</v>
      </c>
      <c r="L77" s="448">
        <v>13991</v>
      </c>
      <c r="M77" s="449">
        <v>13973</v>
      </c>
      <c r="N77" s="449">
        <f>L77-M77</f>
        <v>18</v>
      </c>
      <c r="O77" s="449">
        <f>$F77*N77</f>
        <v>9000</v>
      </c>
      <c r="P77" s="450">
        <f>O77/1000000</f>
        <v>0.009</v>
      </c>
      <c r="Q77" s="184"/>
    </row>
    <row r="78" spans="1:17" ht="15.75" customHeight="1">
      <c r="A78" s="355">
        <v>49</v>
      </c>
      <c r="B78" s="467" t="s">
        <v>71</v>
      </c>
      <c r="C78" s="443">
        <v>4902532</v>
      </c>
      <c r="D78" s="475" t="s">
        <v>13</v>
      </c>
      <c r="E78" s="431" t="s">
        <v>361</v>
      </c>
      <c r="F78" s="443">
        <v>500</v>
      </c>
      <c r="G78" s="448">
        <v>3282</v>
      </c>
      <c r="H78" s="449">
        <v>3237</v>
      </c>
      <c r="I78" s="449">
        <f>G78-H78</f>
        <v>45</v>
      </c>
      <c r="J78" s="449">
        <f>$F78*I78</f>
        <v>22500</v>
      </c>
      <c r="K78" s="727">
        <f>J78/1000000</f>
        <v>0.0225</v>
      </c>
      <c r="L78" s="448">
        <v>16355</v>
      </c>
      <c r="M78" s="449">
        <v>16305</v>
      </c>
      <c r="N78" s="449">
        <f>L78-M78</f>
        <v>50</v>
      </c>
      <c r="O78" s="449">
        <f>$F78*N78</f>
        <v>25000</v>
      </c>
      <c r="P78" s="450">
        <f>O78/1000000</f>
        <v>0.025</v>
      </c>
      <c r="Q78" s="184"/>
    </row>
    <row r="79" spans="1:17" ht="15.75" customHeight="1">
      <c r="A79" s="355"/>
      <c r="B79" s="385" t="s">
        <v>73</v>
      </c>
      <c r="C79" s="443"/>
      <c r="D79" s="474"/>
      <c r="E79" s="474"/>
      <c r="F79" s="443"/>
      <c r="G79" s="448"/>
      <c r="H79" s="449"/>
      <c r="I79" s="449"/>
      <c r="J79" s="449"/>
      <c r="K79" s="727"/>
      <c r="L79" s="448"/>
      <c r="M79" s="449"/>
      <c r="N79" s="449"/>
      <c r="O79" s="449"/>
      <c r="P79" s="450"/>
      <c r="Q79" s="184"/>
    </row>
    <row r="80" spans="1:17" ht="15.75" customHeight="1">
      <c r="A80" s="355">
        <v>50</v>
      </c>
      <c r="B80" s="467" t="s">
        <v>66</v>
      </c>
      <c r="C80" s="443">
        <v>4902535</v>
      </c>
      <c r="D80" s="475" t="s">
        <v>13</v>
      </c>
      <c r="E80" s="431" t="s">
        <v>361</v>
      </c>
      <c r="F80" s="443">
        <v>100</v>
      </c>
      <c r="G80" s="448">
        <v>999173</v>
      </c>
      <c r="H80" s="449">
        <v>999458</v>
      </c>
      <c r="I80" s="449">
        <f aca="true" t="shared" si="12" ref="I80:I85">G80-H80</f>
        <v>-285</v>
      </c>
      <c r="J80" s="449">
        <f aca="true" t="shared" si="13" ref="J80:J85">$F80*I80</f>
        <v>-28500</v>
      </c>
      <c r="K80" s="727">
        <f aca="true" t="shared" si="14" ref="K80:K85">J80/1000000</f>
        <v>-0.0285</v>
      </c>
      <c r="L80" s="448">
        <v>5799</v>
      </c>
      <c r="M80" s="449">
        <v>5798</v>
      </c>
      <c r="N80" s="449">
        <f aca="true" t="shared" si="15" ref="N80:N85">L80-M80</f>
        <v>1</v>
      </c>
      <c r="O80" s="449">
        <f aca="true" t="shared" si="16" ref="O80:O85">$F80*N80</f>
        <v>100</v>
      </c>
      <c r="P80" s="450">
        <f aca="true" t="shared" si="17" ref="P80:P85">O80/1000000</f>
        <v>0.0001</v>
      </c>
      <c r="Q80" s="184"/>
    </row>
    <row r="81" spans="1:17" ht="15.75" customHeight="1">
      <c r="A81" s="355">
        <v>51</v>
      </c>
      <c r="B81" s="467" t="s">
        <v>74</v>
      </c>
      <c r="C81" s="443">
        <v>4902536</v>
      </c>
      <c r="D81" s="475" t="s">
        <v>13</v>
      </c>
      <c r="E81" s="431" t="s">
        <v>361</v>
      </c>
      <c r="F81" s="443">
        <v>100</v>
      </c>
      <c r="G81" s="448">
        <v>3431</v>
      </c>
      <c r="H81" s="449">
        <v>3199</v>
      </c>
      <c r="I81" s="449">
        <f t="shared" si="12"/>
        <v>232</v>
      </c>
      <c r="J81" s="449">
        <f t="shared" si="13"/>
        <v>23200</v>
      </c>
      <c r="K81" s="727">
        <f t="shared" si="14"/>
        <v>0.0232</v>
      </c>
      <c r="L81" s="448">
        <v>13740</v>
      </c>
      <c r="M81" s="449">
        <v>13730</v>
      </c>
      <c r="N81" s="449">
        <f t="shared" si="15"/>
        <v>10</v>
      </c>
      <c r="O81" s="449">
        <f t="shared" si="16"/>
        <v>1000</v>
      </c>
      <c r="P81" s="450">
        <f t="shared" si="17"/>
        <v>0.001</v>
      </c>
      <c r="Q81" s="184"/>
    </row>
    <row r="82" spans="1:17" ht="15.75" customHeight="1">
      <c r="A82" s="355">
        <v>52</v>
      </c>
      <c r="B82" s="467" t="s">
        <v>87</v>
      </c>
      <c r="C82" s="443">
        <v>4902537</v>
      </c>
      <c r="D82" s="475" t="s">
        <v>13</v>
      </c>
      <c r="E82" s="431" t="s">
        <v>361</v>
      </c>
      <c r="F82" s="443">
        <v>100</v>
      </c>
      <c r="G82" s="448">
        <v>8850</v>
      </c>
      <c r="H82" s="449">
        <v>8229</v>
      </c>
      <c r="I82" s="449">
        <f t="shared" si="12"/>
        <v>621</v>
      </c>
      <c r="J82" s="449">
        <f t="shared" si="13"/>
        <v>62100</v>
      </c>
      <c r="K82" s="727">
        <f t="shared" si="14"/>
        <v>0.0621</v>
      </c>
      <c r="L82" s="448">
        <v>48869</v>
      </c>
      <c r="M82" s="449">
        <v>48858</v>
      </c>
      <c r="N82" s="449">
        <f t="shared" si="15"/>
        <v>11</v>
      </c>
      <c r="O82" s="449">
        <f t="shared" si="16"/>
        <v>1100</v>
      </c>
      <c r="P82" s="450">
        <f t="shared" si="17"/>
        <v>0.0011</v>
      </c>
      <c r="Q82" s="184"/>
    </row>
    <row r="83" spans="1:17" ht="15.75" customHeight="1">
      <c r="A83" s="355">
        <v>53</v>
      </c>
      <c r="B83" s="467" t="s">
        <v>75</v>
      </c>
      <c r="C83" s="443">
        <v>4902538</v>
      </c>
      <c r="D83" s="475" t="s">
        <v>13</v>
      </c>
      <c r="E83" s="431" t="s">
        <v>361</v>
      </c>
      <c r="F83" s="443">
        <v>100</v>
      </c>
      <c r="G83" s="448">
        <v>8005</v>
      </c>
      <c r="H83" s="449">
        <v>8020</v>
      </c>
      <c r="I83" s="449">
        <f t="shared" si="12"/>
        <v>-15</v>
      </c>
      <c r="J83" s="449">
        <f t="shared" si="13"/>
        <v>-1500</v>
      </c>
      <c r="K83" s="727">
        <f t="shared" si="14"/>
        <v>-0.0015</v>
      </c>
      <c r="L83" s="448">
        <v>19046</v>
      </c>
      <c r="M83" s="449">
        <v>19056</v>
      </c>
      <c r="N83" s="449">
        <f t="shared" si="15"/>
        <v>-10</v>
      </c>
      <c r="O83" s="449">
        <f t="shared" si="16"/>
        <v>-1000</v>
      </c>
      <c r="P83" s="450">
        <f t="shared" si="17"/>
        <v>-0.001</v>
      </c>
      <c r="Q83" s="184"/>
    </row>
    <row r="84" spans="1:17" ht="15.75" customHeight="1">
      <c r="A84" s="355">
        <v>54</v>
      </c>
      <c r="B84" s="467" t="s">
        <v>76</v>
      </c>
      <c r="C84" s="443">
        <v>4902539</v>
      </c>
      <c r="D84" s="475" t="s">
        <v>13</v>
      </c>
      <c r="E84" s="431" t="s">
        <v>361</v>
      </c>
      <c r="F84" s="443">
        <v>100</v>
      </c>
      <c r="G84" s="448">
        <v>999421</v>
      </c>
      <c r="H84" s="449">
        <v>999469</v>
      </c>
      <c r="I84" s="449">
        <f t="shared" si="12"/>
        <v>-48</v>
      </c>
      <c r="J84" s="449">
        <f t="shared" si="13"/>
        <v>-4800</v>
      </c>
      <c r="K84" s="727">
        <f t="shared" si="14"/>
        <v>-0.0048</v>
      </c>
      <c r="L84" s="448">
        <v>251</v>
      </c>
      <c r="M84" s="449">
        <v>251</v>
      </c>
      <c r="N84" s="449">
        <f t="shared" si="15"/>
        <v>0</v>
      </c>
      <c r="O84" s="449">
        <f t="shared" si="16"/>
        <v>0</v>
      </c>
      <c r="P84" s="450">
        <f t="shared" si="17"/>
        <v>0</v>
      </c>
      <c r="Q84" s="184"/>
    </row>
    <row r="85" spans="1:17" ht="15.75" customHeight="1">
      <c r="A85" s="355">
        <v>55</v>
      </c>
      <c r="B85" s="467" t="s">
        <v>62</v>
      </c>
      <c r="C85" s="443">
        <v>4902540</v>
      </c>
      <c r="D85" s="475" t="s">
        <v>13</v>
      </c>
      <c r="E85" s="431" t="s">
        <v>361</v>
      </c>
      <c r="F85" s="443">
        <v>100</v>
      </c>
      <c r="G85" s="448">
        <v>15</v>
      </c>
      <c r="H85" s="449">
        <v>15</v>
      </c>
      <c r="I85" s="449">
        <f t="shared" si="12"/>
        <v>0</v>
      </c>
      <c r="J85" s="449">
        <f t="shared" si="13"/>
        <v>0</v>
      </c>
      <c r="K85" s="727">
        <f t="shared" si="14"/>
        <v>0</v>
      </c>
      <c r="L85" s="448">
        <v>13398</v>
      </c>
      <c r="M85" s="449">
        <v>13398</v>
      </c>
      <c r="N85" s="449">
        <f t="shared" si="15"/>
        <v>0</v>
      </c>
      <c r="O85" s="449">
        <f t="shared" si="16"/>
        <v>0</v>
      </c>
      <c r="P85" s="450">
        <f t="shared" si="17"/>
        <v>0</v>
      </c>
      <c r="Q85" s="184"/>
    </row>
    <row r="86" spans="1:17" ht="15.75" customHeight="1">
      <c r="A86" s="355"/>
      <c r="B86" s="385" t="s">
        <v>77</v>
      </c>
      <c r="C86" s="443"/>
      <c r="D86" s="474"/>
      <c r="E86" s="474"/>
      <c r="F86" s="443"/>
      <c r="G86" s="448"/>
      <c r="H86" s="449"/>
      <c r="I86" s="449"/>
      <c r="J86" s="449"/>
      <c r="K86" s="727"/>
      <c r="L86" s="448"/>
      <c r="M86" s="449"/>
      <c r="N86" s="449"/>
      <c r="O86" s="449"/>
      <c r="P86" s="450"/>
      <c r="Q86" s="184"/>
    </row>
    <row r="87" spans="1:17" ht="15.75" customHeight="1">
      <c r="A87" s="355">
        <v>56</v>
      </c>
      <c r="B87" s="467" t="s">
        <v>78</v>
      </c>
      <c r="C87" s="443">
        <v>4902541</v>
      </c>
      <c r="D87" s="475" t="s">
        <v>13</v>
      </c>
      <c r="E87" s="431" t="s">
        <v>361</v>
      </c>
      <c r="F87" s="443">
        <v>100</v>
      </c>
      <c r="G87" s="448">
        <v>3289</v>
      </c>
      <c r="H87" s="449">
        <v>3000</v>
      </c>
      <c r="I87" s="449">
        <f>G87-H87</f>
        <v>289</v>
      </c>
      <c r="J87" s="449">
        <f>$F87*I87</f>
        <v>28900</v>
      </c>
      <c r="K87" s="727">
        <f>J87/1000000</f>
        <v>0.0289</v>
      </c>
      <c r="L87" s="448">
        <v>62857</v>
      </c>
      <c r="M87" s="449">
        <v>62470</v>
      </c>
      <c r="N87" s="449">
        <f>L87-M87</f>
        <v>387</v>
      </c>
      <c r="O87" s="449">
        <f>$F87*N87</f>
        <v>38700</v>
      </c>
      <c r="P87" s="450">
        <f>O87/1000000</f>
        <v>0.0387</v>
      </c>
      <c r="Q87" s="184"/>
    </row>
    <row r="88" spans="1:17" ht="15.75" customHeight="1">
      <c r="A88" s="355">
        <v>57</v>
      </c>
      <c r="B88" s="467" t="s">
        <v>79</v>
      </c>
      <c r="C88" s="443">
        <v>4902542</v>
      </c>
      <c r="D88" s="475" t="s">
        <v>13</v>
      </c>
      <c r="E88" s="431" t="s">
        <v>361</v>
      </c>
      <c r="F88" s="443">
        <v>100</v>
      </c>
      <c r="G88" s="448">
        <v>5026</v>
      </c>
      <c r="H88" s="449">
        <v>4747</v>
      </c>
      <c r="I88" s="449">
        <f>G88-H88</f>
        <v>279</v>
      </c>
      <c r="J88" s="449">
        <f>$F88*I88</f>
        <v>27900</v>
      </c>
      <c r="K88" s="727">
        <f>J88/1000000</f>
        <v>0.0279</v>
      </c>
      <c r="L88" s="448">
        <v>53456</v>
      </c>
      <c r="M88" s="449">
        <v>53276</v>
      </c>
      <c r="N88" s="449">
        <f>L88-M88</f>
        <v>180</v>
      </c>
      <c r="O88" s="449">
        <f>$F88*N88</f>
        <v>18000</v>
      </c>
      <c r="P88" s="450">
        <f>O88/1000000</f>
        <v>0.018</v>
      </c>
      <c r="Q88" s="184"/>
    </row>
    <row r="89" spans="1:17" ht="15.75" customHeight="1">
      <c r="A89" s="355">
        <v>58</v>
      </c>
      <c r="B89" s="467" t="s">
        <v>80</v>
      </c>
      <c r="C89" s="443">
        <v>4902543</v>
      </c>
      <c r="D89" s="475" t="s">
        <v>13</v>
      </c>
      <c r="E89" s="431" t="s">
        <v>361</v>
      </c>
      <c r="F89" s="443">
        <v>100</v>
      </c>
      <c r="G89" s="448">
        <v>5889</v>
      </c>
      <c r="H89" s="449">
        <v>5520</v>
      </c>
      <c r="I89" s="449">
        <f>G89-H89</f>
        <v>369</v>
      </c>
      <c r="J89" s="449">
        <f>$F89*I89</f>
        <v>36900</v>
      </c>
      <c r="K89" s="727">
        <f>J89/1000000</f>
        <v>0.0369</v>
      </c>
      <c r="L89" s="448">
        <v>77456</v>
      </c>
      <c r="M89" s="449">
        <v>77069</v>
      </c>
      <c r="N89" s="449">
        <f>L89-M89</f>
        <v>387</v>
      </c>
      <c r="O89" s="449">
        <f>$F89*N89</f>
        <v>38700</v>
      </c>
      <c r="P89" s="450">
        <f>O89/1000000</f>
        <v>0.0387</v>
      </c>
      <c r="Q89" s="184"/>
    </row>
    <row r="90" spans="1:17" ht="15.75" customHeight="1">
      <c r="A90" s="355"/>
      <c r="B90" s="385" t="s">
        <v>35</v>
      </c>
      <c r="C90" s="443"/>
      <c r="D90" s="474"/>
      <c r="E90" s="474"/>
      <c r="F90" s="443"/>
      <c r="G90" s="448"/>
      <c r="H90" s="449"/>
      <c r="I90" s="449"/>
      <c r="J90" s="449"/>
      <c r="K90" s="727"/>
      <c r="L90" s="448"/>
      <c r="M90" s="449"/>
      <c r="N90" s="449"/>
      <c r="O90" s="449"/>
      <c r="P90" s="450"/>
      <c r="Q90" s="184"/>
    </row>
    <row r="91" spans="1:17" ht="15.75" customHeight="1">
      <c r="A91" s="355">
        <v>59</v>
      </c>
      <c r="B91" s="467" t="s">
        <v>72</v>
      </c>
      <c r="C91" s="443">
        <v>4864807</v>
      </c>
      <c r="D91" s="475" t="s">
        <v>13</v>
      </c>
      <c r="E91" s="431" t="s">
        <v>361</v>
      </c>
      <c r="F91" s="443">
        <v>100</v>
      </c>
      <c r="G91" s="448">
        <v>113953</v>
      </c>
      <c r="H91" s="449">
        <v>112336</v>
      </c>
      <c r="I91" s="449">
        <f>G91-H91</f>
        <v>1617</v>
      </c>
      <c r="J91" s="449">
        <f>$F91*I91</f>
        <v>161700</v>
      </c>
      <c r="K91" s="727">
        <f>J91/1000000</f>
        <v>0.1617</v>
      </c>
      <c r="L91" s="448">
        <v>27008</v>
      </c>
      <c r="M91" s="449">
        <v>27000</v>
      </c>
      <c r="N91" s="449">
        <f>L91-M91</f>
        <v>8</v>
      </c>
      <c r="O91" s="449">
        <f>$F91*N91</f>
        <v>800</v>
      </c>
      <c r="P91" s="450">
        <f>O91/1000000</f>
        <v>0.0008</v>
      </c>
      <c r="Q91" s="184"/>
    </row>
    <row r="92" spans="1:17" ht="15.75" customHeight="1">
      <c r="A92" s="355">
        <v>60</v>
      </c>
      <c r="B92" s="467" t="s">
        <v>256</v>
      </c>
      <c r="C92" s="443">
        <v>4865086</v>
      </c>
      <c r="D92" s="475" t="s">
        <v>13</v>
      </c>
      <c r="E92" s="431" t="s">
        <v>361</v>
      </c>
      <c r="F92" s="443">
        <v>100</v>
      </c>
      <c r="G92" s="448">
        <v>16028</v>
      </c>
      <c r="H92" s="449">
        <v>15602</v>
      </c>
      <c r="I92" s="449">
        <f>G92-H92</f>
        <v>426</v>
      </c>
      <c r="J92" s="449">
        <f>$F92*I92</f>
        <v>42600</v>
      </c>
      <c r="K92" s="727">
        <f>J92/1000000</f>
        <v>0.0426</v>
      </c>
      <c r="L92" s="448">
        <v>33515</v>
      </c>
      <c r="M92" s="449">
        <v>33512</v>
      </c>
      <c r="N92" s="449">
        <f>L92-M92</f>
        <v>3</v>
      </c>
      <c r="O92" s="449">
        <f>$F92*N92</f>
        <v>300</v>
      </c>
      <c r="P92" s="450">
        <f>O92/1000000</f>
        <v>0.0003</v>
      </c>
      <c r="Q92" s="184"/>
    </row>
    <row r="93" spans="1:17" ht="15.75" customHeight="1">
      <c r="A93" s="355">
        <v>61</v>
      </c>
      <c r="B93" s="467" t="s">
        <v>85</v>
      </c>
      <c r="C93" s="443">
        <v>4902571</v>
      </c>
      <c r="D93" s="475" t="s">
        <v>13</v>
      </c>
      <c r="E93" s="431" t="s">
        <v>361</v>
      </c>
      <c r="F93" s="443">
        <v>-300</v>
      </c>
      <c r="G93" s="448">
        <v>41</v>
      </c>
      <c r="H93" s="449">
        <v>41</v>
      </c>
      <c r="I93" s="449">
        <f>G93-H93</f>
        <v>0</v>
      </c>
      <c r="J93" s="449">
        <f>$F93*I93</f>
        <v>0</v>
      </c>
      <c r="K93" s="727">
        <f>J93/1000000</f>
        <v>0</v>
      </c>
      <c r="L93" s="448">
        <v>23</v>
      </c>
      <c r="M93" s="449">
        <v>23</v>
      </c>
      <c r="N93" s="449">
        <f>L93-M93</f>
        <v>0</v>
      </c>
      <c r="O93" s="449">
        <f>$F93*N93</f>
        <v>0</v>
      </c>
      <c r="P93" s="450">
        <f>O93/1000000</f>
        <v>0</v>
      </c>
      <c r="Q93" s="184"/>
    </row>
    <row r="94" spans="1:17" ht="15.75" customHeight="1">
      <c r="A94" s="355"/>
      <c r="B94" s="463" t="s">
        <v>81</v>
      </c>
      <c r="C94" s="442"/>
      <c r="D94" s="470"/>
      <c r="E94" s="470"/>
      <c r="F94" s="442"/>
      <c r="G94" s="448"/>
      <c r="H94" s="449"/>
      <c r="I94" s="449"/>
      <c r="J94" s="449"/>
      <c r="K94" s="450"/>
      <c r="L94" s="448"/>
      <c r="M94" s="449"/>
      <c r="N94" s="449"/>
      <c r="O94" s="449"/>
      <c r="P94" s="450"/>
      <c r="Q94" s="184"/>
    </row>
    <row r="95" spans="1:17" ht="16.5">
      <c r="A95" s="421">
        <v>62</v>
      </c>
      <c r="B95" s="541" t="s">
        <v>82</v>
      </c>
      <c r="C95" s="442">
        <v>4865087</v>
      </c>
      <c r="D95" s="470" t="s">
        <v>13</v>
      </c>
      <c r="E95" s="431" t="s">
        <v>361</v>
      </c>
      <c r="F95" s="442">
        <v>-400</v>
      </c>
      <c r="G95" s="448">
        <v>4570</v>
      </c>
      <c r="H95" s="449">
        <v>4570</v>
      </c>
      <c r="I95" s="449">
        <f>G95-H95</f>
        <v>0</v>
      </c>
      <c r="J95" s="449">
        <f>$F95*I95</f>
        <v>0</v>
      </c>
      <c r="K95" s="450">
        <f>J95/1000000</f>
        <v>0</v>
      </c>
      <c r="L95" s="448">
        <v>12611</v>
      </c>
      <c r="M95" s="449">
        <v>12610</v>
      </c>
      <c r="N95" s="449">
        <f>L95-M95</f>
        <v>1</v>
      </c>
      <c r="O95" s="449">
        <f>$F95*N95</f>
        <v>-400</v>
      </c>
      <c r="P95" s="450">
        <f>O95/1000000</f>
        <v>-0.0004</v>
      </c>
      <c r="Q95" s="698"/>
    </row>
    <row r="96" spans="1:17" ht="16.5">
      <c r="A96" s="421">
        <v>63</v>
      </c>
      <c r="B96" s="541" t="s">
        <v>83</v>
      </c>
      <c r="C96" s="442">
        <v>4902516</v>
      </c>
      <c r="D96" s="470" t="s">
        <v>13</v>
      </c>
      <c r="E96" s="431" t="s">
        <v>361</v>
      </c>
      <c r="F96" s="442">
        <v>100</v>
      </c>
      <c r="G96" s="448">
        <v>999301</v>
      </c>
      <c r="H96" s="449">
        <v>999305</v>
      </c>
      <c r="I96" s="449">
        <f>G96-H96</f>
        <v>-4</v>
      </c>
      <c r="J96" s="449">
        <f>$F96*I96</f>
        <v>-400</v>
      </c>
      <c r="K96" s="450">
        <f>J96/1000000</f>
        <v>-0.0004</v>
      </c>
      <c r="L96" s="448">
        <v>999393</v>
      </c>
      <c r="M96" s="449">
        <v>999274</v>
      </c>
      <c r="N96" s="449">
        <f>L96-M96</f>
        <v>119</v>
      </c>
      <c r="O96" s="449">
        <f>$F96*N96</f>
        <v>11900</v>
      </c>
      <c r="P96" s="450">
        <f>O96/1000000</f>
        <v>0.0119</v>
      </c>
      <c r="Q96" s="184"/>
    </row>
    <row r="97" spans="1:17" ht="16.5">
      <c r="A97" s="414"/>
      <c r="B97" s="385" t="s">
        <v>410</v>
      </c>
      <c r="C97" s="442"/>
      <c r="D97" s="470"/>
      <c r="E97" s="431"/>
      <c r="F97" s="442"/>
      <c r="G97" s="448"/>
      <c r="H97" s="449"/>
      <c r="I97" s="449"/>
      <c r="J97" s="449"/>
      <c r="K97" s="450"/>
      <c r="L97" s="448"/>
      <c r="M97" s="449"/>
      <c r="N97" s="449"/>
      <c r="O97" s="449"/>
      <c r="P97" s="450"/>
      <c r="Q97" s="184"/>
    </row>
    <row r="98" spans="1:17" ht="18">
      <c r="A98" s="414">
        <v>64</v>
      </c>
      <c r="B98" s="467" t="s">
        <v>409</v>
      </c>
      <c r="C98" s="398">
        <v>5128444</v>
      </c>
      <c r="D98" s="155" t="s">
        <v>13</v>
      </c>
      <c r="E98" s="119" t="s">
        <v>361</v>
      </c>
      <c r="F98" s="593">
        <v>800</v>
      </c>
      <c r="G98" s="448">
        <v>999840</v>
      </c>
      <c r="H98" s="449">
        <v>999791</v>
      </c>
      <c r="I98" s="417">
        <f>G98-H98</f>
        <v>49</v>
      </c>
      <c r="J98" s="417">
        <f>$F98*I98</f>
        <v>39200</v>
      </c>
      <c r="K98" s="727">
        <f>J98/1000000</f>
        <v>0.0392</v>
      </c>
      <c r="L98" s="448">
        <v>0</v>
      </c>
      <c r="M98" s="449">
        <v>0</v>
      </c>
      <c r="N98" s="417">
        <f>L98-M98</f>
        <v>0</v>
      </c>
      <c r="O98" s="417">
        <f>$F98*N98</f>
        <v>0</v>
      </c>
      <c r="P98" s="417">
        <f>O98/1000000</f>
        <v>0</v>
      </c>
      <c r="Q98" s="184"/>
    </row>
    <row r="99" spans="1:17" ht="15.75" customHeight="1" thickBot="1">
      <c r="A99" s="428"/>
      <c r="B99" s="712"/>
      <c r="C99" s="425"/>
      <c r="D99" s="713"/>
      <c r="E99" s="432"/>
      <c r="F99" s="425"/>
      <c r="G99" s="453"/>
      <c r="H99" s="454"/>
      <c r="I99" s="454"/>
      <c r="J99" s="454"/>
      <c r="K99" s="455"/>
      <c r="L99" s="453"/>
      <c r="M99" s="454"/>
      <c r="N99" s="454"/>
      <c r="O99" s="454"/>
      <c r="P99" s="455"/>
      <c r="Q99" s="185"/>
    </row>
    <row r="100" spans="7:16" ht="13.5" thickTop="1">
      <c r="G100" s="19"/>
      <c r="H100" s="19"/>
      <c r="I100" s="19"/>
      <c r="J100" s="19"/>
      <c r="L100" s="19"/>
      <c r="M100" s="19"/>
      <c r="N100" s="19"/>
      <c r="O100" s="19"/>
      <c r="P100" s="19"/>
    </row>
    <row r="101" spans="2:16" ht="12.75">
      <c r="B101" s="18"/>
      <c r="G101" s="19"/>
      <c r="H101" s="19"/>
      <c r="I101" s="19"/>
      <c r="J101" s="19"/>
      <c r="K101" s="19"/>
      <c r="L101" s="19"/>
      <c r="M101" s="19"/>
      <c r="N101" s="19"/>
      <c r="O101" s="19"/>
      <c r="P101" s="19"/>
    </row>
    <row r="102" spans="2:16" ht="18">
      <c r="B102" s="187" t="s">
        <v>255</v>
      </c>
      <c r="G102" s="19"/>
      <c r="H102" s="19"/>
      <c r="I102" s="19"/>
      <c r="J102" s="19"/>
      <c r="K102" s="614">
        <f>SUM(K8:K99)</f>
        <v>0.13574999999999948</v>
      </c>
      <c r="L102" s="19"/>
      <c r="M102" s="19"/>
      <c r="N102" s="19"/>
      <c r="O102" s="19"/>
      <c r="P102" s="186">
        <f>SUM(P8:P99)</f>
        <v>1.4848999999999994</v>
      </c>
    </row>
    <row r="103" spans="2:16" ht="12.75">
      <c r="B103" s="18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2:16" ht="12.75">
      <c r="B104" s="18"/>
      <c r="G104" s="19"/>
      <c r="H104" s="19"/>
      <c r="I104" s="19"/>
      <c r="J104" s="19"/>
      <c r="K104" s="19"/>
      <c r="L104" s="19"/>
      <c r="M104" s="19"/>
      <c r="N104" s="19"/>
      <c r="O104" s="19"/>
      <c r="P104" s="19"/>
    </row>
    <row r="105" spans="2:16" ht="12.75">
      <c r="B105" s="18"/>
      <c r="G105" s="19"/>
      <c r="H105" s="19"/>
      <c r="I105" s="19"/>
      <c r="J105" s="19"/>
      <c r="K105" s="19"/>
      <c r="L105" s="19"/>
      <c r="M105" s="19"/>
      <c r="N105" s="19"/>
      <c r="O105" s="19"/>
      <c r="P105" s="19"/>
    </row>
    <row r="106" spans="2:16" ht="12.75">
      <c r="B106" s="18"/>
      <c r="G106" s="19"/>
      <c r="H106" s="19"/>
      <c r="I106" s="19"/>
      <c r="J106" s="19"/>
      <c r="K106" s="19"/>
      <c r="L106" s="19"/>
      <c r="M106" s="19"/>
      <c r="N106" s="19"/>
      <c r="O106" s="19"/>
      <c r="P106" s="19"/>
    </row>
    <row r="107" spans="2:16" ht="12.75">
      <c r="B107" s="18"/>
      <c r="G107" s="19"/>
      <c r="H107" s="19"/>
      <c r="I107" s="19"/>
      <c r="J107" s="19"/>
      <c r="K107" s="19"/>
      <c r="L107" s="19"/>
      <c r="M107" s="19"/>
      <c r="N107" s="19"/>
      <c r="O107" s="19"/>
      <c r="P107" s="19"/>
    </row>
    <row r="108" spans="1:16" ht="15.75">
      <c r="A108" s="17"/>
      <c r="G108" s="19"/>
      <c r="H108" s="19"/>
      <c r="I108" s="19"/>
      <c r="J108" s="19"/>
      <c r="K108" s="19"/>
      <c r="L108" s="19"/>
      <c r="M108" s="19"/>
      <c r="N108" s="19"/>
      <c r="O108" s="19"/>
      <c r="P108" s="19"/>
    </row>
    <row r="109" spans="1:17" ht="24" thickBot="1">
      <c r="A109" s="228" t="s">
        <v>254</v>
      </c>
      <c r="G109" s="21"/>
      <c r="H109" s="21"/>
      <c r="I109" s="100" t="s">
        <v>8</v>
      </c>
      <c r="J109" s="21"/>
      <c r="K109" s="21"/>
      <c r="L109" s="21"/>
      <c r="M109" s="21"/>
      <c r="N109" s="100" t="s">
        <v>7</v>
      </c>
      <c r="O109" s="21"/>
      <c r="P109" s="21"/>
      <c r="Q109" s="221" t="str">
        <f>Q1</f>
        <v>MARCH-2012</v>
      </c>
    </row>
    <row r="110" spans="1:17" ht="39.75" thickBot="1" thickTop="1">
      <c r="A110" s="101" t="s">
        <v>9</v>
      </c>
      <c r="B110" s="40" t="s">
        <v>10</v>
      </c>
      <c r="C110" s="41" t="s">
        <v>1</v>
      </c>
      <c r="D110" s="41" t="s">
        <v>2</v>
      </c>
      <c r="E110" s="41" t="s">
        <v>3</v>
      </c>
      <c r="F110" s="41" t="s">
        <v>11</v>
      </c>
      <c r="G110" s="43" t="str">
        <f>G5</f>
        <v>FINAL READING 01/04/12</v>
      </c>
      <c r="H110" s="41" t="str">
        <f>H5</f>
        <v>INTIAL READING 01/03/12</v>
      </c>
      <c r="I110" s="41" t="s">
        <v>4</v>
      </c>
      <c r="J110" s="41" t="s">
        <v>5</v>
      </c>
      <c r="K110" s="42" t="s">
        <v>6</v>
      </c>
      <c r="L110" s="43" t="str">
        <f>G5</f>
        <v>FINAL READING 01/04/12</v>
      </c>
      <c r="M110" s="41" t="str">
        <f>H5</f>
        <v>INTIAL READING 01/03/12</v>
      </c>
      <c r="N110" s="41" t="s">
        <v>4</v>
      </c>
      <c r="O110" s="41" t="s">
        <v>5</v>
      </c>
      <c r="P110" s="42" t="s">
        <v>6</v>
      </c>
      <c r="Q110" s="42" t="s">
        <v>324</v>
      </c>
    </row>
    <row r="111" spans="1:16" ht="8.25" customHeight="1" thickBot="1" thickTop="1">
      <c r="A111" s="15"/>
      <c r="B111" s="12"/>
      <c r="C111" s="11"/>
      <c r="D111" s="11"/>
      <c r="E111" s="11"/>
      <c r="F111" s="11"/>
      <c r="G111" s="19"/>
      <c r="H111" s="19"/>
      <c r="I111" s="19"/>
      <c r="J111" s="19"/>
      <c r="K111" s="19"/>
      <c r="L111" s="19"/>
      <c r="M111" s="19"/>
      <c r="N111" s="19"/>
      <c r="O111" s="19"/>
      <c r="P111" s="19"/>
    </row>
    <row r="112" spans="1:17" ht="15.75" customHeight="1" thickTop="1">
      <c r="A112" s="444"/>
      <c r="B112" s="445" t="s">
        <v>29</v>
      </c>
      <c r="C112" s="422"/>
      <c r="D112" s="408"/>
      <c r="E112" s="408"/>
      <c r="F112" s="408"/>
      <c r="G112" s="105"/>
      <c r="H112" s="28"/>
      <c r="I112" s="28"/>
      <c r="J112" s="28"/>
      <c r="K112" s="29"/>
      <c r="L112" s="105"/>
      <c r="M112" s="28"/>
      <c r="N112" s="28"/>
      <c r="O112" s="28"/>
      <c r="P112" s="29"/>
      <c r="Q112" s="183"/>
    </row>
    <row r="113" spans="1:17" ht="15.75" customHeight="1">
      <c r="A113" s="421">
        <v>1</v>
      </c>
      <c r="B113" s="462" t="s">
        <v>84</v>
      </c>
      <c r="C113" s="442">
        <v>4865092</v>
      </c>
      <c r="D113" s="431" t="s">
        <v>13</v>
      </c>
      <c r="E113" s="431" t="s">
        <v>361</v>
      </c>
      <c r="F113" s="442">
        <v>-100</v>
      </c>
      <c r="G113" s="448">
        <v>6548</v>
      </c>
      <c r="H113" s="449">
        <v>6347</v>
      </c>
      <c r="I113" s="449">
        <f>G113-H113</f>
        <v>201</v>
      </c>
      <c r="J113" s="449">
        <f aca="true" t="shared" si="18" ref="J113:J123">$F113*I113</f>
        <v>-20100</v>
      </c>
      <c r="K113" s="450">
        <f aca="true" t="shared" si="19" ref="K113:K123">J113/1000000</f>
        <v>-0.0201</v>
      </c>
      <c r="L113" s="448">
        <v>9442</v>
      </c>
      <c r="M113" s="449">
        <v>9245</v>
      </c>
      <c r="N113" s="449">
        <f>L113-M113</f>
        <v>197</v>
      </c>
      <c r="O113" s="449">
        <f aca="true" t="shared" si="20" ref="O113:O123">$F113*N113</f>
        <v>-19700</v>
      </c>
      <c r="P113" s="450">
        <f aca="true" t="shared" si="21" ref="P113:P123">O113/1000000</f>
        <v>-0.0197</v>
      </c>
      <c r="Q113" s="184"/>
    </row>
    <row r="114" spans="1:17" ht="16.5">
      <c r="A114" s="421"/>
      <c r="B114" s="463" t="s">
        <v>42</v>
      </c>
      <c r="C114" s="442"/>
      <c r="D114" s="471"/>
      <c r="E114" s="471"/>
      <c r="F114" s="442"/>
      <c r="G114" s="448"/>
      <c r="H114" s="449"/>
      <c r="I114" s="449"/>
      <c r="J114" s="449"/>
      <c r="K114" s="450"/>
      <c r="L114" s="448"/>
      <c r="M114" s="449"/>
      <c r="N114" s="449"/>
      <c r="O114" s="449"/>
      <c r="P114" s="450"/>
      <c r="Q114" s="184"/>
    </row>
    <row r="115" spans="1:17" ht="16.5">
      <c r="A115" s="421">
        <v>2</v>
      </c>
      <c r="B115" s="462" t="s">
        <v>43</v>
      </c>
      <c r="C115" s="442">
        <v>4864955</v>
      </c>
      <c r="D115" s="470" t="s">
        <v>13</v>
      </c>
      <c r="E115" s="431" t="s">
        <v>361</v>
      </c>
      <c r="F115" s="442">
        <v>-1000</v>
      </c>
      <c r="G115" s="448">
        <v>6003</v>
      </c>
      <c r="H115" s="449">
        <v>5818</v>
      </c>
      <c r="I115" s="449">
        <f>G115-H115</f>
        <v>185</v>
      </c>
      <c r="J115" s="449">
        <f t="shared" si="18"/>
        <v>-185000</v>
      </c>
      <c r="K115" s="450">
        <f t="shared" si="19"/>
        <v>-0.185</v>
      </c>
      <c r="L115" s="448">
        <v>4633</v>
      </c>
      <c r="M115" s="449">
        <v>4522</v>
      </c>
      <c r="N115" s="449">
        <f>L115-M115</f>
        <v>111</v>
      </c>
      <c r="O115" s="449">
        <f t="shared" si="20"/>
        <v>-111000</v>
      </c>
      <c r="P115" s="450">
        <f t="shared" si="21"/>
        <v>-0.111</v>
      </c>
      <c r="Q115" s="184"/>
    </row>
    <row r="116" spans="1:17" ht="16.5">
      <c r="A116" s="421"/>
      <c r="B116" s="463" t="s">
        <v>19</v>
      </c>
      <c r="C116" s="442"/>
      <c r="D116" s="470"/>
      <c r="E116" s="431"/>
      <c r="F116" s="442"/>
      <c r="G116" s="448"/>
      <c r="H116" s="449"/>
      <c r="I116" s="449"/>
      <c r="J116" s="449"/>
      <c r="K116" s="450"/>
      <c r="L116" s="448"/>
      <c r="M116" s="449"/>
      <c r="N116" s="449"/>
      <c r="O116" s="449"/>
      <c r="P116" s="450"/>
      <c r="Q116" s="184"/>
    </row>
    <row r="117" spans="1:17" ht="16.5">
      <c r="A117" s="421">
        <v>3</v>
      </c>
      <c r="B117" s="462" t="s">
        <v>20</v>
      </c>
      <c r="C117" s="442">
        <v>4864808</v>
      </c>
      <c r="D117" s="470" t="s">
        <v>13</v>
      </c>
      <c r="E117" s="431" t="s">
        <v>361</v>
      </c>
      <c r="F117" s="442">
        <v>-200</v>
      </c>
      <c r="G117" s="448"/>
      <c r="H117" s="449"/>
      <c r="I117" s="452">
        <f>G117-H117</f>
        <v>0</v>
      </c>
      <c r="J117" s="452">
        <f t="shared" si="18"/>
        <v>0</v>
      </c>
      <c r="K117" s="459">
        <f t="shared" si="19"/>
        <v>0</v>
      </c>
      <c r="L117" s="448"/>
      <c r="M117" s="449"/>
      <c r="N117" s="449">
        <f>L117-M117</f>
        <v>0</v>
      </c>
      <c r="O117" s="449">
        <f t="shared" si="20"/>
        <v>0</v>
      </c>
      <c r="P117" s="450">
        <f t="shared" si="21"/>
        <v>0</v>
      </c>
      <c r="Q117" s="580"/>
    </row>
    <row r="118" spans="1:17" ht="16.5">
      <c r="A118" s="421">
        <v>4</v>
      </c>
      <c r="B118" s="462" t="s">
        <v>21</v>
      </c>
      <c r="C118" s="442">
        <v>4864841</v>
      </c>
      <c r="D118" s="470" t="s">
        <v>13</v>
      </c>
      <c r="E118" s="431" t="s">
        <v>361</v>
      </c>
      <c r="F118" s="442">
        <v>-1000</v>
      </c>
      <c r="G118" s="448">
        <v>13301</v>
      </c>
      <c r="H118" s="449">
        <v>13198</v>
      </c>
      <c r="I118" s="449">
        <f>G118-H118</f>
        <v>103</v>
      </c>
      <c r="J118" s="449">
        <f t="shared" si="18"/>
        <v>-103000</v>
      </c>
      <c r="K118" s="450">
        <f t="shared" si="19"/>
        <v>-0.103</v>
      </c>
      <c r="L118" s="448">
        <v>24730</v>
      </c>
      <c r="M118" s="449">
        <v>24687</v>
      </c>
      <c r="N118" s="449">
        <f>L118-M118</f>
        <v>43</v>
      </c>
      <c r="O118" s="449">
        <f t="shared" si="20"/>
        <v>-43000</v>
      </c>
      <c r="P118" s="450">
        <f t="shared" si="21"/>
        <v>-0.043</v>
      </c>
      <c r="Q118" s="184"/>
    </row>
    <row r="119" spans="1:17" ht="16.5">
      <c r="A119" s="421"/>
      <c r="B119" s="462"/>
      <c r="C119" s="442"/>
      <c r="D119" s="470"/>
      <c r="E119" s="431"/>
      <c r="F119" s="442"/>
      <c r="G119" s="460"/>
      <c r="H119" s="289"/>
      <c r="I119" s="449"/>
      <c r="J119" s="449"/>
      <c r="K119" s="450"/>
      <c r="L119" s="460"/>
      <c r="M119" s="452"/>
      <c r="N119" s="449"/>
      <c r="O119" s="449"/>
      <c r="P119" s="450"/>
      <c r="Q119" s="184"/>
    </row>
    <row r="120" spans="1:17" ht="16.5">
      <c r="A120" s="446"/>
      <c r="B120" s="468" t="s">
        <v>50</v>
      </c>
      <c r="C120" s="416"/>
      <c r="D120" s="476"/>
      <c r="E120" s="476"/>
      <c r="F120" s="447"/>
      <c r="G120" s="460"/>
      <c r="H120" s="289"/>
      <c r="I120" s="449"/>
      <c r="J120" s="449"/>
      <c r="K120" s="450"/>
      <c r="L120" s="460"/>
      <c r="M120" s="289"/>
      <c r="N120" s="449"/>
      <c r="O120" s="449"/>
      <c r="P120" s="450"/>
      <c r="Q120" s="184"/>
    </row>
    <row r="121" spans="1:17" ht="16.5">
      <c r="A121" s="421">
        <v>5</v>
      </c>
      <c r="B121" s="466" t="s">
        <v>51</v>
      </c>
      <c r="C121" s="442">
        <v>4864792</v>
      </c>
      <c r="D121" s="471" t="s">
        <v>13</v>
      </c>
      <c r="E121" s="431" t="s">
        <v>361</v>
      </c>
      <c r="F121" s="442">
        <v>-100</v>
      </c>
      <c r="G121" s="448">
        <v>38246</v>
      </c>
      <c r="H121" s="449">
        <v>38725</v>
      </c>
      <c r="I121" s="449">
        <f>G121-H121</f>
        <v>-479</v>
      </c>
      <c r="J121" s="449">
        <f t="shared" si="18"/>
        <v>47900</v>
      </c>
      <c r="K121" s="450">
        <f t="shared" si="19"/>
        <v>0.0479</v>
      </c>
      <c r="L121" s="448">
        <v>147056</v>
      </c>
      <c r="M121" s="449">
        <v>147054</v>
      </c>
      <c r="N121" s="449">
        <f>L121-M121</f>
        <v>2</v>
      </c>
      <c r="O121" s="449">
        <f t="shared" si="20"/>
        <v>-200</v>
      </c>
      <c r="P121" s="450">
        <f t="shared" si="21"/>
        <v>-0.0002</v>
      </c>
      <c r="Q121" s="184"/>
    </row>
    <row r="122" spans="1:17" ht="16.5">
      <c r="A122" s="421"/>
      <c r="B122" s="464" t="s">
        <v>52</v>
      </c>
      <c r="C122" s="442"/>
      <c r="D122" s="470"/>
      <c r="E122" s="431"/>
      <c r="F122" s="442"/>
      <c r="G122" s="448"/>
      <c r="H122" s="449"/>
      <c r="I122" s="449"/>
      <c r="J122" s="449"/>
      <c r="K122" s="450"/>
      <c r="L122" s="448"/>
      <c r="M122" s="449"/>
      <c r="N122" s="449"/>
      <c r="O122" s="449"/>
      <c r="P122" s="450"/>
      <c r="Q122" s="184"/>
    </row>
    <row r="123" spans="1:17" ht="16.5">
      <c r="A123" s="421">
        <v>6</v>
      </c>
      <c r="B123" s="542" t="s">
        <v>364</v>
      </c>
      <c r="C123" s="442">
        <v>4865170</v>
      </c>
      <c r="D123" s="471" t="s">
        <v>13</v>
      </c>
      <c r="E123" s="431" t="s">
        <v>361</v>
      </c>
      <c r="F123" s="442">
        <v>-1000</v>
      </c>
      <c r="G123" s="448">
        <v>0</v>
      </c>
      <c r="H123" s="449">
        <v>0</v>
      </c>
      <c r="I123" s="449">
        <f>G123-H123</f>
        <v>0</v>
      </c>
      <c r="J123" s="449">
        <f t="shared" si="18"/>
        <v>0</v>
      </c>
      <c r="K123" s="450">
        <f t="shared" si="19"/>
        <v>0</v>
      </c>
      <c r="L123" s="448">
        <v>999972</v>
      </c>
      <c r="M123" s="449">
        <v>999972</v>
      </c>
      <c r="N123" s="449">
        <f>L123-M123</f>
        <v>0</v>
      </c>
      <c r="O123" s="449">
        <f t="shared" si="20"/>
        <v>0</v>
      </c>
      <c r="P123" s="450">
        <f t="shared" si="21"/>
        <v>0</v>
      </c>
      <c r="Q123" s="184"/>
    </row>
    <row r="124" spans="1:17" ht="16.5">
      <c r="A124" s="421"/>
      <c r="B124" s="463" t="s">
        <v>38</v>
      </c>
      <c r="C124" s="442"/>
      <c r="D124" s="471"/>
      <c r="E124" s="431"/>
      <c r="F124" s="442"/>
      <c r="G124" s="448"/>
      <c r="H124" s="449"/>
      <c r="I124" s="449"/>
      <c r="J124" s="449"/>
      <c r="K124" s="450"/>
      <c r="L124" s="448"/>
      <c r="M124" s="449"/>
      <c r="N124" s="449"/>
      <c r="O124" s="449"/>
      <c r="P124" s="450"/>
      <c r="Q124" s="184"/>
    </row>
    <row r="125" spans="1:17" ht="16.5">
      <c r="A125" s="421">
        <v>7</v>
      </c>
      <c r="B125" s="462" t="s">
        <v>377</v>
      </c>
      <c r="C125" s="442">
        <v>4864961</v>
      </c>
      <c r="D125" s="470" t="s">
        <v>13</v>
      </c>
      <c r="E125" s="431" t="s">
        <v>361</v>
      </c>
      <c r="F125" s="442">
        <v>-1000</v>
      </c>
      <c r="G125" s="448">
        <v>974433</v>
      </c>
      <c r="H125" s="449">
        <v>975361</v>
      </c>
      <c r="I125" s="449">
        <f>G125-H125</f>
        <v>-928</v>
      </c>
      <c r="J125" s="449">
        <f>$F125*I125</f>
        <v>928000</v>
      </c>
      <c r="K125" s="450">
        <f>J125/1000000</f>
        <v>0.928</v>
      </c>
      <c r="L125" s="448">
        <v>992679</v>
      </c>
      <c r="M125" s="449">
        <v>992681</v>
      </c>
      <c r="N125" s="449">
        <f>L125-M125</f>
        <v>-2</v>
      </c>
      <c r="O125" s="449">
        <f>$F125*N125</f>
        <v>2000</v>
      </c>
      <c r="P125" s="450">
        <f>O125/1000000</f>
        <v>0.002</v>
      </c>
      <c r="Q125" s="184"/>
    </row>
    <row r="126" spans="1:17" ht="16.5">
      <c r="A126" s="421"/>
      <c r="B126" s="464" t="s">
        <v>403</v>
      </c>
      <c r="C126" s="442"/>
      <c r="D126" s="470"/>
      <c r="E126" s="431"/>
      <c r="F126" s="442"/>
      <c r="G126" s="448"/>
      <c r="H126" s="449"/>
      <c r="I126" s="449"/>
      <c r="J126" s="449"/>
      <c r="K126" s="450"/>
      <c r="L126" s="448"/>
      <c r="M126" s="449"/>
      <c r="N126" s="449"/>
      <c r="O126" s="449"/>
      <c r="P126" s="450"/>
      <c r="Q126" s="184"/>
    </row>
    <row r="127" spans="1:17" ht="18">
      <c r="A127" s="421">
        <v>8</v>
      </c>
      <c r="B127" s="711" t="s">
        <v>408</v>
      </c>
      <c r="C127" s="398">
        <v>5128407</v>
      </c>
      <c r="D127" s="155" t="s">
        <v>13</v>
      </c>
      <c r="E127" s="119" t="s">
        <v>361</v>
      </c>
      <c r="F127" s="593">
        <v>2000</v>
      </c>
      <c r="G127" s="448">
        <v>999898</v>
      </c>
      <c r="H127" s="449">
        <v>999933</v>
      </c>
      <c r="I127" s="417">
        <f>G127-H127</f>
        <v>-35</v>
      </c>
      <c r="J127" s="417">
        <f>$F127*I127</f>
        <v>-70000</v>
      </c>
      <c r="K127" s="417">
        <f>J127/1000000</f>
        <v>-0.07</v>
      </c>
      <c r="L127" s="448">
        <v>0</v>
      </c>
      <c r="M127" s="449">
        <v>0</v>
      </c>
      <c r="N127" s="417">
        <f>L127-M127</f>
        <v>0</v>
      </c>
      <c r="O127" s="417">
        <f>$F127*N127</f>
        <v>0</v>
      </c>
      <c r="P127" s="417">
        <f>O127/1000000</f>
        <v>0</v>
      </c>
      <c r="Q127" s="588"/>
    </row>
    <row r="128" spans="1:17" ht="13.5" thickBot="1">
      <c r="A128" s="54"/>
      <c r="B128" s="170"/>
      <c r="C128" s="56"/>
      <c r="D128" s="113"/>
      <c r="E128" s="171"/>
      <c r="F128" s="113"/>
      <c r="G128" s="129"/>
      <c r="H128" s="130"/>
      <c r="I128" s="130"/>
      <c r="J128" s="130"/>
      <c r="K128" s="135"/>
      <c r="L128" s="129"/>
      <c r="M128" s="130"/>
      <c r="N128" s="130"/>
      <c r="O128" s="130"/>
      <c r="P128" s="135"/>
      <c r="Q128" s="185"/>
    </row>
    <row r="129" ht="13.5" thickTop="1"/>
    <row r="130" spans="2:16" ht="18">
      <c r="B130" s="189" t="s">
        <v>325</v>
      </c>
      <c r="K130" s="188">
        <f>SUM(K113:K128)</f>
        <v>0.5978000000000001</v>
      </c>
      <c r="P130" s="188">
        <f>SUM(P113:P128)</f>
        <v>-0.17190000000000003</v>
      </c>
    </row>
    <row r="131" spans="11:16" ht="15.75">
      <c r="K131" s="109"/>
      <c r="P131" s="109"/>
    </row>
    <row r="132" spans="11:16" ht="15.75">
      <c r="K132" s="109"/>
      <c r="P132" s="109"/>
    </row>
    <row r="133" spans="11:16" ht="15.75">
      <c r="K133" s="109"/>
      <c r="P133" s="109"/>
    </row>
    <row r="134" spans="11:16" ht="15.75">
      <c r="K134" s="109"/>
      <c r="P134" s="109"/>
    </row>
    <row r="135" spans="11:16" ht="15.75">
      <c r="K135" s="109"/>
      <c r="P135" s="109"/>
    </row>
    <row r="136" ht="13.5" thickBot="1"/>
    <row r="137" spans="1:17" ht="31.5" customHeight="1">
      <c r="A137" s="173" t="s">
        <v>257</v>
      </c>
      <c r="B137" s="174"/>
      <c r="C137" s="174"/>
      <c r="D137" s="175"/>
      <c r="E137" s="176"/>
      <c r="F137" s="175"/>
      <c r="G137" s="175"/>
      <c r="H137" s="174"/>
      <c r="I137" s="177"/>
      <c r="J137" s="178"/>
      <c r="K137" s="179"/>
      <c r="L137" s="59"/>
      <c r="M137" s="59"/>
      <c r="N137" s="59"/>
      <c r="O137" s="59"/>
      <c r="P137" s="59"/>
      <c r="Q137" s="60"/>
    </row>
    <row r="138" spans="1:17" ht="28.5" customHeight="1">
      <c r="A138" s="180" t="s">
        <v>320</v>
      </c>
      <c r="B138" s="106"/>
      <c r="C138" s="106"/>
      <c r="D138" s="106"/>
      <c r="E138" s="107"/>
      <c r="F138" s="106"/>
      <c r="G138" s="106"/>
      <c r="H138" s="106"/>
      <c r="I138" s="108"/>
      <c r="J138" s="106"/>
      <c r="K138" s="172">
        <f>K102</f>
        <v>0.13574999999999948</v>
      </c>
      <c r="L138" s="21"/>
      <c r="M138" s="21"/>
      <c r="N138" s="21"/>
      <c r="O138" s="21"/>
      <c r="P138" s="172">
        <f>P102</f>
        <v>1.4848999999999994</v>
      </c>
      <c r="Q138" s="61"/>
    </row>
    <row r="139" spans="1:17" ht="28.5" customHeight="1">
      <c r="A139" s="180" t="s">
        <v>321</v>
      </c>
      <c r="B139" s="106"/>
      <c r="C139" s="106"/>
      <c r="D139" s="106"/>
      <c r="E139" s="107"/>
      <c r="F139" s="106"/>
      <c r="G139" s="106"/>
      <c r="H139" s="106"/>
      <c r="I139" s="108"/>
      <c r="J139" s="106"/>
      <c r="K139" s="172">
        <f>K130</f>
        <v>0.5978000000000001</v>
      </c>
      <c r="L139" s="21"/>
      <c r="M139" s="21"/>
      <c r="N139" s="21"/>
      <c r="O139" s="21"/>
      <c r="P139" s="172">
        <f>P130</f>
        <v>-0.17190000000000003</v>
      </c>
      <c r="Q139" s="61"/>
    </row>
    <row r="140" spans="1:17" ht="28.5" customHeight="1">
      <c r="A140" s="180" t="s">
        <v>258</v>
      </c>
      <c r="B140" s="106"/>
      <c r="C140" s="106"/>
      <c r="D140" s="106"/>
      <c r="E140" s="107"/>
      <c r="F140" s="106"/>
      <c r="G140" s="106"/>
      <c r="H140" s="106"/>
      <c r="I140" s="108"/>
      <c r="J140" s="106"/>
      <c r="K140" s="172">
        <f>'ROHTAK ROAD'!K48</f>
        <v>2.0721125000000002</v>
      </c>
      <c r="L140" s="21"/>
      <c r="M140" s="21"/>
      <c r="N140" s="21"/>
      <c r="O140" s="21"/>
      <c r="P140" s="172">
        <f>'ROHTAK ROAD'!P48</f>
        <v>0.0612875</v>
      </c>
      <c r="Q140" s="61"/>
    </row>
    <row r="141" spans="1:17" ht="27.75" customHeight="1" thickBot="1">
      <c r="A141" s="182" t="s">
        <v>259</v>
      </c>
      <c r="B141" s="181"/>
      <c r="C141" s="181"/>
      <c r="D141" s="181"/>
      <c r="E141" s="181"/>
      <c r="F141" s="181"/>
      <c r="G141" s="181"/>
      <c r="H141" s="181"/>
      <c r="I141" s="181"/>
      <c r="J141" s="181"/>
      <c r="K141" s="620">
        <f>SUM(K138:K140)</f>
        <v>2.8056625</v>
      </c>
      <c r="L141" s="62"/>
      <c r="M141" s="62"/>
      <c r="N141" s="62"/>
      <c r="O141" s="62"/>
      <c r="P141" s="620">
        <f>SUM(P138:P140)</f>
        <v>1.3742874999999994</v>
      </c>
      <c r="Q141" s="190"/>
    </row>
    <row r="145" ht="13.5" thickBot="1">
      <c r="A145" s="290"/>
    </row>
    <row r="146" spans="1:17" ht="12.75">
      <c r="A146" s="275"/>
      <c r="B146" s="276"/>
      <c r="C146" s="276"/>
      <c r="D146" s="276"/>
      <c r="E146" s="276"/>
      <c r="F146" s="276"/>
      <c r="G146" s="276"/>
      <c r="H146" s="59"/>
      <c r="I146" s="59"/>
      <c r="J146" s="59"/>
      <c r="K146" s="59"/>
      <c r="L146" s="59"/>
      <c r="M146" s="59"/>
      <c r="N146" s="59"/>
      <c r="O146" s="59"/>
      <c r="P146" s="59"/>
      <c r="Q146" s="60"/>
    </row>
    <row r="147" spans="1:17" ht="23.25">
      <c r="A147" s="283" t="s">
        <v>342</v>
      </c>
      <c r="B147" s="267"/>
      <c r="C147" s="267"/>
      <c r="D147" s="267"/>
      <c r="E147" s="267"/>
      <c r="F147" s="267"/>
      <c r="G147" s="267"/>
      <c r="H147" s="21"/>
      <c r="I147" s="21"/>
      <c r="J147" s="21"/>
      <c r="K147" s="21"/>
      <c r="L147" s="21"/>
      <c r="M147" s="21"/>
      <c r="N147" s="21"/>
      <c r="O147" s="21"/>
      <c r="P147" s="21"/>
      <c r="Q147" s="61"/>
    </row>
    <row r="148" spans="1:17" ht="12.75">
      <c r="A148" s="277"/>
      <c r="B148" s="267"/>
      <c r="C148" s="267"/>
      <c r="D148" s="267"/>
      <c r="E148" s="267"/>
      <c r="F148" s="267"/>
      <c r="G148" s="267"/>
      <c r="H148" s="21"/>
      <c r="I148" s="21"/>
      <c r="J148" s="21"/>
      <c r="K148" s="21"/>
      <c r="L148" s="21"/>
      <c r="M148" s="21"/>
      <c r="N148" s="21"/>
      <c r="O148" s="21"/>
      <c r="P148" s="21"/>
      <c r="Q148" s="61"/>
    </row>
    <row r="149" spans="1:17" ht="15.75">
      <c r="A149" s="278"/>
      <c r="B149" s="279"/>
      <c r="C149" s="279"/>
      <c r="D149" s="279"/>
      <c r="E149" s="279"/>
      <c r="F149" s="279"/>
      <c r="G149" s="279"/>
      <c r="H149" s="21"/>
      <c r="I149" s="21"/>
      <c r="J149" s="21"/>
      <c r="K149" s="321" t="s">
        <v>354</v>
      </c>
      <c r="L149" s="21"/>
      <c r="M149" s="21"/>
      <c r="N149" s="21"/>
      <c r="O149" s="21"/>
      <c r="P149" s="321" t="s">
        <v>355</v>
      </c>
      <c r="Q149" s="61"/>
    </row>
    <row r="150" spans="1:17" ht="12.75">
      <c r="A150" s="280"/>
      <c r="B150" s="163"/>
      <c r="C150" s="163"/>
      <c r="D150" s="163"/>
      <c r="E150" s="163"/>
      <c r="F150" s="163"/>
      <c r="G150" s="163"/>
      <c r="H150" s="21"/>
      <c r="I150" s="21"/>
      <c r="J150" s="21"/>
      <c r="K150" s="21"/>
      <c r="L150" s="21"/>
      <c r="M150" s="21"/>
      <c r="N150" s="21"/>
      <c r="O150" s="21"/>
      <c r="P150" s="21"/>
      <c r="Q150" s="61"/>
    </row>
    <row r="151" spans="1:17" ht="12.75">
      <c r="A151" s="280"/>
      <c r="B151" s="163"/>
      <c r="C151" s="163"/>
      <c r="D151" s="163"/>
      <c r="E151" s="163"/>
      <c r="F151" s="163"/>
      <c r="G151" s="163"/>
      <c r="H151" s="21"/>
      <c r="I151" s="21"/>
      <c r="J151" s="21"/>
      <c r="K151" s="21"/>
      <c r="L151" s="21"/>
      <c r="M151" s="21"/>
      <c r="N151" s="21"/>
      <c r="O151" s="21"/>
      <c r="P151" s="21"/>
      <c r="Q151" s="61"/>
    </row>
    <row r="152" spans="1:17" ht="24.75" customHeight="1">
      <c r="A152" s="284" t="s">
        <v>345</v>
      </c>
      <c r="B152" s="268"/>
      <c r="C152" s="268"/>
      <c r="D152" s="269"/>
      <c r="E152" s="269"/>
      <c r="F152" s="270"/>
      <c r="G152" s="269"/>
      <c r="H152" s="21"/>
      <c r="I152" s="21"/>
      <c r="J152" s="21"/>
      <c r="K152" s="288">
        <f>K141</f>
        <v>2.8056625</v>
      </c>
      <c r="L152" s="269" t="s">
        <v>343</v>
      </c>
      <c r="M152" s="21"/>
      <c r="N152" s="21"/>
      <c r="O152" s="21"/>
      <c r="P152" s="288">
        <f>P141</f>
        <v>1.3742874999999994</v>
      </c>
      <c r="Q152" s="291" t="s">
        <v>343</v>
      </c>
    </row>
    <row r="153" spans="1:17" ht="15">
      <c r="A153" s="285"/>
      <c r="B153" s="271"/>
      <c r="C153" s="271"/>
      <c r="D153" s="267"/>
      <c r="E153" s="267"/>
      <c r="F153" s="272"/>
      <c r="G153" s="267"/>
      <c r="H153" s="21"/>
      <c r="I153" s="21"/>
      <c r="J153" s="21"/>
      <c r="K153" s="289"/>
      <c r="L153" s="267"/>
      <c r="M153" s="21"/>
      <c r="N153" s="21"/>
      <c r="O153" s="21"/>
      <c r="P153" s="289"/>
      <c r="Q153" s="292"/>
    </row>
    <row r="154" spans="1:17" ht="22.5" customHeight="1">
      <c r="A154" s="286" t="s">
        <v>344</v>
      </c>
      <c r="B154" s="273"/>
      <c r="C154" s="53"/>
      <c r="D154" s="267"/>
      <c r="E154" s="267"/>
      <c r="F154" s="274"/>
      <c r="G154" s="269"/>
      <c r="H154" s="21"/>
      <c r="I154" s="21"/>
      <c r="J154" s="21"/>
      <c r="K154" s="288">
        <f>-'STEPPED UP GENCO'!K45</f>
        <v>-0.09409180320000003</v>
      </c>
      <c r="L154" s="269" t="s">
        <v>343</v>
      </c>
      <c r="M154" s="21"/>
      <c r="N154" s="21"/>
      <c r="O154" s="21"/>
      <c r="P154" s="288">
        <f>-'STEPPED UP GENCO'!P45</f>
        <v>1.6858680875999994</v>
      </c>
      <c r="Q154" s="291" t="s">
        <v>343</v>
      </c>
    </row>
    <row r="155" spans="1:17" ht="12.75">
      <c r="A155" s="28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61"/>
    </row>
    <row r="156" spans="1:17" ht="12.75">
      <c r="A156" s="28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61"/>
    </row>
    <row r="157" spans="1:17" ht="12.75">
      <c r="A157" s="28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61"/>
    </row>
    <row r="158" spans="1:17" ht="20.25">
      <c r="A158" s="281"/>
      <c r="B158" s="21"/>
      <c r="C158" s="21"/>
      <c r="D158" s="21"/>
      <c r="E158" s="21"/>
      <c r="F158" s="21"/>
      <c r="G158" s="21"/>
      <c r="H158" s="268"/>
      <c r="I158" s="268"/>
      <c r="J158" s="287" t="s">
        <v>346</v>
      </c>
      <c r="K158" s="477">
        <f>SUM(K152:K157)</f>
        <v>2.7115706968</v>
      </c>
      <c r="L158" s="268" t="s">
        <v>343</v>
      </c>
      <c r="M158" s="163"/>
      <c r="N158" s="21"/>
      <c r="O158" s="21"/>
      <c r="P158" s="477">
        <f>SUM(P152:P157)</f>
        <v>3.060155587599999</v>
      </c>
      <c r="Q158" s="478" t="s">
        <v>343</v>
      </c>
    </row>
  </sheetData>
  <sheetProtection/>
  <mergeCells count="1">
    <mergeCell ref="Q18:Q19"/>
  </mergeCells>
  <printOptions horizontalCentered="1"/>
  <pageMargins left="0.39" right="0.25" top="0.36" bottom="0.29" header="0.38" footer="0.5"/>
  <pageSetup horizontalDpi="300" verticalDpi="300" orientation="landscape" scale="60" r:id="rId1"/>
  <rowBreaks count="2" manualBreakCount="2">
    <brk id="55" max="16" man="1"/>
    <brk id="107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65"/>
  <sheetViews>
    <sheetView tabSelected="1" view="pageBreakPreview" zoomScale="62" zoomScaleNormal="85" zoomScaleSheetLayoutView="62" zoomScalePageLayoutView="0" workbookViewId="0" topLeftCell="A1">
      <selection activeCell="Q15" sqref="Q15"/>
    </sheetView>
  </sheetViews>
  <sheetFormatPr defaultColWidth="9.140625" defaultRowHeight="12.75"/>
  <cols>
    <col min="1" max="1" width="4.28125" style="0" customWidth="1"/>
    <col min="2" max="2" width="24.7109375" style="0" customWidth="1"/>
    <col min="3" max="3" width="12.28125" style="0" customWidth="1"/>
    <col min="4" max="4" width="8.57421875" style="0" customWidth="1"/>
    <col min="5" max="5" width="12.28125" style="0" customWidth="1"/>
    <col min="6" max="6" width="9.57421875" style="0" customWidth="1"/>
    <col min="7" max="7" width="12.57421875" style="0" customWidth="1"/>
    <col min="8" max="8" width="12.421875" style="0" customWidth="1"/>
    <col min="9" max="9" width="10.00390625" style="0" bestFit="1" customWidth="1"/>
    <col min="10" max="10" width="13.8515625" style="0" customWidth="1"/>
    <col min="11" max="11" width="13.421875" style="0" customWidth="1"/>
    <col min="12" max="12" width="13.00390625" style="0" customWidth="1"/>
    <col min="13" max="13" width="12.281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7.00390625" style="0" customWidth="1"/>
  </cols>
  <sheetData>
    <row r="1" ht="26.25">
      <c r="A1" s="1" t="s">
        <v>251</v>
      </c>
    </row>
    <row r="2" spans="1:18" ht="15">
      <c r="A2" s="2" t="s">
        <v>252</v>
      </c>
      <c r="K2" s="58"/>
      <c r="Q2" s="313" t="str">
        <f>NDPL!$Q$1</f>
        <v>MARCH-2012</v>
      </c>
      <c r="R2" s="313"/>
    </row>
    <row r="3" ht="23.25">
      <c r="A3" s="3" t="s">
        <v>88</v>
      </c>
    </row>
    <row r="4" spans="1:16" ht="18.75" thickBot="1">
      <c r="A4" s="110" t="s">
        <v>260</v>
      </c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55.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01/04/12</v>
      </c>
      <c r="H5" s="41" t="str">
        <f>NDPL!H5</f>
        <v>INTIAL READING 01/03/12</v>
      </c>
      <c r="I5" s="41" t="s">
        <v>4</v>
      </c>
      <c r="J5" s="41" t="s">
        <v>5</v>
      </c>
      <c r="K5" s="41" t="s">
        <v>6</v>
      </c>
      <c r="L5" s="43" t="str">
        <f>NDPL!G5</f>
        <v>FINAL READING 01/04/12</v>
      </c>
      <c r="M5" s="41" t="str">
        <f>NDPL!H5</f>
        <v>INTIAL READING 01/03/12</v>
      </c>
      <c r="N5" s="41" t="s">
        <v>4</v>
      </c>
      <c r="O5" s="41" t="s">
        <v>5</v>
      </c>
      <c r="P5" s="41" t="s">
        <v>6</v>
      </c>
      <c r="Q5" s="219" t="s">
        <v>324</v>
      </c>
    </row>
    <row r="6" spans="1:16" ht="14.25" thickBot="1" thickTop="1">
      <c r="A6" s="6"/>
      <c r="B6" s="16"/>
      <c r="C6" s="4"/>
      <c r="D6" s="4"/>
      <c r="E6" s="4"/>
      <c r="F6" s="4"/>
      <c r="G6" s="4"/>
      <c r="H6" s="4"/>
      <c r="I6" s="4"/>
      <c r="J6" s="4"/>
      <c r="K6" s="4"/>
      <c r="L6" s="22"/>
      <c r="M6" s="4"/>
      <c r="N6" s="4"/>
      <c r="O6" s="4"/>
      <c r="P6" s="4"/>
    </row>
    <row r="7" spans="1:17" ht="15.75" customHeight="1" thickTop="1">
      <c r="A7" s="487"/>
      <c r="B7" s="488" t="s">
        <v>145</v>
      </c>
      <c r="C7" s="473"/>
      <c r="D7" s="44"/>
      <c r="E7" s="44"/>
      <c r="F7" s="45"/>
      <c r="G7" s="36"/>
      <c r="H7" s="27"/>
      <c r="I7" s="27"/>
      <c r="J7" s="27"/>
      <c r="K7" s="27"/>
      <c r="L7" s="26"/>
      <c r="M7" s="27"/>
      <c r="N7" s="27"/>
      <c r="O7" s="27"/>
      <c r="P7" s="27"/>
      <c r="Q7" s="183"/>
    </row>
    <row r="8" spans="1:17" ht="15.75" customHeight="1">
      <c r="A8" s="489">
        <v>1</v>
      </c>
      <c r="B8" s="490" t="s">
        <v>89</v>
      </c>
      <c r="C8" s="495">
        <v>4865098</v>
      </c>
      <c r="D8" s="48" t="s">
        <v>13</v>
      </c>
      <c r="E8" s="49" t="s">
        <v>361</v>
      </c>
      <c r="F8" s="504">
        <v>100</v>
      </c>
      <c r="G8" s="448">
        <v>999998</v>
      </c>
      <c r="H8" s="449">
        <v>999998</v>
      </c>
      <c r="I8" s="524">
        <f>G8-H8</f>
        <v>0</v>
      </c>
      <c r="J8" s="524">
        <f>$F8*I8</f>
        <v>0</v>
      </c>
      <c r="K8" s="524">
        <f aca="true" t="shared" si="0" ref="K8:K49">J8/1000000</f>
        <v>0</v>
      </c>
      <c r="L8" s="448">
        <v>37954</v>
      </c>
      <c r="M8" s="449">
        <v>37954</v>
      </c>
      <c r="N8" s="524">
        <f>L8-M8</f>
        <v>0</v>
      </c>
      <c r="O8" s="524">
        <f>$F8*N8</f>
        <v>0</v>
      </c>
      <c r="P8" s="524">
        <f aca="true" t="shared" si="1" ref="P8:P49">O8/1000000</f>
        <v>0</v>
      </c>
      <c r="Q8" s="184"/>
    </row>
    <row r="9" spans="1:17" ht="15.75" customHeight="1">
      <c r="A9" s="489">
        <v>2</v>
      </c>
      <c r="B9" s="490" t="s">
        <v>90</v>
      </c>
      <c r="C9" s="495">
        <v>4865161</v>
      </c>
      <c r="D9" s="48" t="s">
        <v>13</v>
      </c>
      <c r="E9" s="49" t="s">
        <v>361</v>
      </c>
      <c r="F9" s="504">
        <v>100</v>
      </c>
      <c r="G9" s="448">
        <v>988780</v>
      </c>
      <c r="H9" s="449">
        <v>988822</v>
      </c>
      <c r="I9" s="524">
        <f aca="true" t="shared" si="2" ref="I9:I14">G9-H9</f>
        <v>-42</v>
      </c>
      <c r="J9" s="524">
        <f aca="true" t="shared" si="3" ref="J9:J49">$F9*I9</f>
        <v>-4200</v>
      </c>
      <c r="K9" s="524">
        <f t="shared" si="0"/>
        <v>-0.0042</v>
      </c>
      <c r="L9" s="448">
        <v>79117</v>
      </c>
      <c r="M9" s="449">
        <v>75483</v>
      </c>
      <c r="N9" s="524">
        <f aca="true" t="shared" si="4" ref="N9:N14">L9-M9</f>
        <v>3634</v>
      </c>
      <c r="O9" s="524">
        <f aca="true" t="shared" si="5" ref="O9:O49">$F9*N9</f>
        <v>363400</v>
      </c>
      <c r="P9" s="524">
        <f t="shared" si="1"/>
        <v>0.3634</v>
      </c>
      <c r="Q9" s="184"/>
    </row>
    <row r="10" spans="1:17" ht="15.75" customHeight="1">
      <c r="A10" s="489">
        <v>3</v>
      </c>
      <c r="B10" s="490" t="s">
        <v>91</v>
      </c>
      <c r="C10" s="495">
        <v>4865099</v>
      </c>
      <c r="D10" s="48" t="s">
        <v>13</v>
      </c>
      <c r="E10" s="49" t="s">
        <v>361</v>
      </c>
      <c r="F10" s="504">
        <v>100</v>
      </c>
      <c r="G10" s="448">
        <v>17233</v>
      </c>
      <c r="H10" s="449">
        <v>17284</v>
      </c>
      <c r="I10" s="524">
        <f t="shared" si="2"/>
        <v>-51</v>
      </c>
      <c r="J10" s="524">
        <f t="shared" si="3"/>
        <v>-5100</v>
      </c>
      <c r="K10" s="524">
        <f t="shared" si="0"/>
        <v>-0.0051</v>
      </c>
      <c r="L10" s="448">
        <v>1305</v>
      </c>
      <c r="M10" s="449">
        <v>1085</v>
      </c>
      <c r="N10" s="524">
        <f t="shared" si="4"/>
        <v>220</v>
      </c>
      <c r="O10" s="524">
        <f t="shared" si="5"/>
        <v>22000</v>
      </c>
      <c r="P10" s="524">
        <f t="shared" si="1"/>
        <v>0.022</v>
      </c>
      <c r="Q10" s="184"/>
    </row>
    <row r="11" spans="1:17" ht="15.75" customHeight="1">
      <c r="A11" s="489">
        <v>4</v>
      </c>
      <c r="B11" s="490" t="s">
        <v>92</v>
      </c>
      <c r="C11" s="495">
        <v>4865162</v>
      </c>
      <c r="D11" s="48" t="s">
        <v>13</v>
      </c>
      <c r="E11" s="49" t="s">
        <v>361</v>
      </c>
      <c r="F11" s="504">
        <v>100</v>
      </c>
      <c r="G11" s="448">
        <v>23872</v>
      </c>
      <c r="H11" s="449">
        <v>23923</v>
      </c>
      <c r="I11" s="524">
        <f t="shared" si="2"/>
        <v>-51</v>
      </c>
      <c r="J11" s="524">
        <f t="shared" si="3"/>
        <v>-5100</v>
      </c>
      <c r="K11" s="524">
        <f t="shared" si="0"/>
        <v>-0.0051</v>
      </c>
      <c r="L11" s="448">
        <v>31018</v>
      </c>
      <c r="M11" s="449">
        <v>30857</v>
      </c>
      <c r="N11" s="524">
        <f t="shared" si="4"/>
        <v>161</v>
      </c>
      <c r="O11" s="524">
        <f t="shared" si="5"/>
        <v>16100</v>
      </c>
      <c r="P11" s="524">
        <f t="shared" si="1"/>
        <v>0.0161</v>
      </c>
      <c r="Q11" s="184"/>
    </row>
    <row r="12" spans="1:17" ht="15.75" customHeight="1">
      <c r="A12" s="489">
        <v>5</v>
      </c>
      <c r="B12" s="490" t="s">
        <v>93</v>
      </c>
      <c r="C12" s="495">
        <v>4865100</v>
      </c>
      <c r="D12" s="48" t="s">
        <v>13</v>
      </c>
      <c r="E12" s="49" t="s">
        <v>361</v>
      </c>
      <c r="F12" s="504">
        <v>100</v>
      </c>
      <c r="G12" s="448">
        <v>998853</v>
      </c>
      <c r="H12" s="449">
        <v>998866</v>
      </c>
      <c r="I12" s="524">
        <f t="shared" si="2"/>
        <v>-13</v>
      </c>
      <c r="J12" s="524">
        <f t="shared" si="3"/>
        <v>-1300</v>
      </c>
      <c r="K12" s="524">
        <f t="shared" si="0"/>
        <v>-0.0013</v>
      </c>
      <c r="L12" s="448">
        <v>7643</v>
      </c>
      <c r="M12" s="449">
        <v>7256</v>
      </c>
      <c r="N12" s="524">
        <f t="shared" si="4"/>
        <v>387</v>
      </c>
      <c r="O12" s="524">
        <f t="shared" si="5"/>
        <v>38700</v>
      </c>
      <c r="P12" s="524">
        <f t="shared" si="1"/>
        <v>0.0387</v>
      </c>
      <c r="Q12" s="184"/>
    </row>
    <row r="13" spans="1:17" ht="15.75" customHeight="1">
      <c r="A13" s="489">
        <v>6</v>
      </c>
      <c r="B13" s="490" t="s">
        <v>94</v>
      </c>
      <c r="C13" s="495">
        <v>4865101</v>
      </c>
      <c r="D13" s="48" t="s">
        <v>13</v>
      </c>
      <c r="E13" s="49" t="s">
        <v>361</v>
      </c>
      <c r="F13" s="504">
        <v>100</v>
      </c>
      <c r="G13" s="448">
        <v>8839</v>
      </c>
      <c r="H13" s="449">
        <v>8842</v>
      </c>
      <c r="I13" s="524">
        <f t="shared" si="2"/>
        <v>-3</v>
      </c>
      <c r="J13" s="524">
        <f t="shared" si="3"/>
        <v>-300</v>
      </c>
      <c r="K13" s="524">
        <f t="shared" si="0"/>
        <v>-0.0003</v>
      </c>
      <c r="L13" s="448">
        <v>77717</v>
      </c>
      <c r="M13" s="449">
        <v>77411</v>
      </c>
      <c r="N13" s="524">
        <f t="shared" si="4"/>
        <v>306</v>
      </c>
      <c r="O13" s="524">
        <f t="shared" si="5"/>
        <v>30600</v>
      </c>
      <c r="P13" s="524">
        <f t="shared" si="1"/>
        <v>0.0306</v>
      </c>
      <c r="Q13" s="184"/>
    </row>
    <row r="14" spans="1:17" ht="15.75" customHeight="1">
      <c r="A14" s="489">
        <v>7</v>
      </c>
      <c r="B14" s="490" t="s">
        <v>95</v>
      </c>
      <c r="C14" s="495">
        <v>4865102</v>
      </c>
      <c r="D14" s="48" t="s">
        <v>13</v>
      </c>
      <c r="E14" s="49" t="s">
        <v>361</v>
      </c>
      <c r="F14" s="504">
        <v>100</v>
      </c>
      <c r="G14" s="448">
        <v>550</v>
      </c>
      <c r="H14" s="449">
        <v>715</v>
      </c>
      <c r="I14" s="524">
        <f t="shared" si="2"/>
        <v>-165</v>
      </c>
      <c r="J14" s="524">
        <f t="shared" si="3"/>
        <v>-16500</v>
      </c>
      <c r="K14" s="524">
        <f t="shared" si="0"/>
        <v>-0.0165</v>
      </c>
      <c r="L14" s="448">
        <v>48547</v>
      </c>
      <c r="M14" s="449">
        <v>48476</v>
      </c>
      <c r="N14" s="524">
        <f t="shared" si="4"/>
        <v>71</v>
      </c>
      <c r="O14" s="524">
        <f t="shared" si="5"/>
        <v>7100</v>
      </c>
      <c r="P14" s="524">
        <f t="shared" si="1"/>
        <v>0.0071</v>
      </c>
      <c r="Q14" s="184"/>
    </row>
    <row r="15" spans="1:17" ht="15.75" customHeight="1">
      <c r="A15" s="489"/>
      <c r="B15" s="492" t="s">
        <v>12</v>
      </c>
      <c r="C15" s="495"/>
      <c r="D15" s="48"/>
      <c r="E15" s="48"/>
      <c r="F15" s="504"/>
      <c r="G15" s="448"/>
      <c r="H15" s="449"/>
      <c r="I15" s="524"/>
      <c r="J15" s="524"/>
      <c r="K15" s="524"/>
      <c r="L15" s="525"/>
      <c r="M15" s="524"/>
      <c r="N15" s="524"/>
      <c r="O15" s="524"/>
      <c r="P15" s="524"/>
      <c r="Q15" s="184"/>
    </row>
    <row r="16" spans="1:17" ht="15.75" customHeight="1">
      <c r="A16" s="489">
        <v>8</v>
      </c>
      <c r="B16" s="490" t="s">
        <v>385</v>
      </c>
      <c r="C16" s="495">
        <v>4864884</v>
      </c>
      <c r="D16" s="48" t="s">
        <v>13</v>
      </c>
      <c r="E16" s="49" t="s">
        <v>361</v>
      </c>
      <c r="F16" s="504">
        <v>1000</v>
      </c>
      <c r="G16" s="448">
        <v>999615</v>
      </c>
      <c r="H16" s="449">
        <v>999616</v>
      </c>
      <c r="I16" s="524">
        <f>G16-H16</f>
        <v>-1</v>
      </c>
      <c r="J16" s="524">
        <f t="shared" si="3"/>
        <v>-1000</v>
      </c>
      <c r="K16" s="524">
        <f t="shared" si="0"/>
        <v>-0.001</v>
      </c>
      <c r="L16" s="448">
        <v>999775</v>
      </c>
      <c r="M16" s="449">
        <v>999774</v>
      </c>
      <c r="N16" s="524">
        <f>L16-M16</f>
        <v>1</v>
      </c>
      <c r="O16" s="524">
        <f t="shared" si="5"/>
        <v>1000</v>
      </c>
      <c r="P16" s="524">
        <f t="shared" si="1"/>
        <v>0.001</v>
      </c>
      <c r="Q16" s="581"/>
    </row>
    <row r="17" spans="1:17" ht="15.75" customHeight="1">
      <c r="A17" s="489">
        <v>9</v>
      </c>
      <c r="B17" s="490" t="s">
        <v>96</v>
      </c>
      <c r="C17" s="495">
        <v>4864831</v>
      </c>
      <c r="D17" s="48" t="s">
        <v>13</v>
      </c>
      <c r="E17" s="49" t="s">
        <v>361</v>
      </c>
      <c r="F17" s="504">
        <v>1000</v>
      </c>
      <c r="G17" s="448">
        <v>999797</v>
      </c>
      <c r="H17" s="449">
        <v>999807</v>
      </c>
      <c r="I17" s="524">
        <f aca="true" t="shared" si="6" ref="I17:I49">G17-H17</f>
        <v>-10</v>
      </c>
      <c r="J17" s="524">
        <f t="shared" si="3"/>
        <v>-10000</v>
      </c>
      <c r="K17" s="524">
        <f t="shared" si="0"/>
        <v>-0.01</v>
      </c>
      <c r="L17" s="448">
        <v>2282</v>
      </c>
      <c r="M17" s="449">
        <v>2273</v>
      </c>
      <c r="N17" s="524">
        <f aca="true" t="shared" si="7" ref="N17:N49">L17-M17</f>
        <v>9</v>
      </c>
      <c r="O17" s="524">
        <f t="shared" si="5"/>
        <v>9000</v>
      </c>
      <c r="P17" s="524">
        <f t="shared" si="1"/>
        <v>0.009</v>
      </c>
      <c r="Q17" s="184"/>
    </row>
    <row r="18" spans="1:17" ht="15.75" customHeight="1">
      <c r="A18" s="489">
        <v>10</v>
      </c>
      <c r="B18" s="490" t="s">
        <v>127</v>
      </c>
      <c r="C18" s="495">
        <v>4864832</v>
      </c>
      <c r="D18" s="48" t="s">
        <v>13</v>
      </c>
      <c r="E18" s="49" t="s">
        <v>361</v>
      </c>
      <c r="F18" s="504">
        <v>1000</v>
      </c>
      <c r="G18" s="448">
        <v>406</v>
      </c>
      <c r="H18" s="449">
        <v>408</v>
      </c>
      <c r="I18" s="524">
        <f t="shared" si="6"/>
        <v>-2</v>
      </c>
      <c r="J18" s="524">
        <f t="shared" si="3"/>
        <v>-2000</v>
      </c>
      <c r="K18" s="524">
        <f t="shared" si="0"/>
        <v>-0.002</v>
      </c>
      <c r="L18" s="448">
        <v>1692</v>
      </c>
      <c r="M18" s="449">
        <v>1545</v>
      </c>
      <c r="N18" s="524">
        <f t="shared" si="7"/>
        <v>147</v>
      </c>
      <c r="O18" s="524">
        <f t="shared" si="5"/>
        <v>147000</v>
      </c>
      <c r="P18" s="524">
        <f t="shared" si="1"/>
        <v>0.147</v>
      </c>
      <c r="Q18" s="184"/>
    </row>
    <row r="19" spans="1:17" ht="15.75" customHeight="1">
      <c r="A19" s="489">
        <v>11</v>
      </c>
      <c r="B19" s="490" t="s">
        <v>97</v>
      </c>
      <c r="C19" s="495">
        <v>4864833</v>
      </c>
      <c r="D19" s="48" t="s">
        <v>13</v>
      </c>
      <c r="E19" s="49" t="s">
        <v>361</v>
      </c>
      <c r="F19" s="504">
        <v>1000</v>
      </c>
      <c r="G19" s="448">
        <v>91</v>
      </c>
      <c r="H19" s="449">
        <v>84</v>
      </c>
      <c r="I19" s="524">
        <f t="shared" si="6"/>
        <v>7</v>
      </c>
      <c r="J19" s="524">
        <f t="shared" si="3"/>
        <v>7000</v>
      </c>
      <c r="K19" s="524">
        <f t="shared" si="0"/>
        <v>0.007</v>
      </c>
      <c r="L19" s="448">
        <v>3278</v>
      </c>
      <c r="M19" s="449">
        <v>2755</v>
      </c>
      <c r="N19" s="524">
        <f t="shared" si="7"/>
        <v>523</v>
      </c>
      <c r="O19" s="524">
        <f t="shared" si="5"/>
        <v>523000</v>
      </c>
      <c r="P19" s="524">
        <f t="shared" si="1"/>
        <v>0.523</v>
      </c>
      <c r="Q19" s="184"/>
    </row>
    <row r="20" spans="1:17" ht="15.75" customHeight="1">
      <c r="A20" s="489">
        <v>12</v>
      </c>
      <c r="B20" s="490" t="s">
        <v>98</v>
      </c>
      <c r="C20" s="495">
        <v>4864834</v>
      </c>
      <c r="D20" s="48" t="s">
        <v>13</v>
      </c>
      <c r="E20" s="49" t="s">
        <v>361</v>
      </c>
      <c r="F20" s="504">
        <v>1000</v>
      </c>
      <c r="G20" s="448">
        <v>999726</v>
      </c>
      <c r="H20" s="449">
        <v>999742</v>
      </c>
      <c r="I20" s="524">
        <f t="shared" si="6"/>
        <v>-16</v>
      </c>
      <c r="J20" s="524">
        <f t="shared" si="3"/>
        <v>-16000</v>
      </c>
      <c r="K20" s="524">
        <f t="shared" si="0"/>
        <v>-0.016</v>
      </c>
      <c r="L20" s="448">
        <v>2575</v>
      </c>
      <c r="M20" s="449">
        <v>2436</v>
      </c>
      <c r="N20" s="524">
        <f t="shared" si="7"/>
        <v>139</v>
      </c>
      <c r="O20" s="524">
        <f t="shared" si="5"/>
        <v>139000</v>
      </c>
      <c r="P20" s="524">
        <f t="shared" si="1"/>
        <v>0.139</v>
      </c>
      <c r="Q20" s="184"/>
    </row>
    <row r="21" spans="1:17" ht="15.75" customHeight="1">
      <c r="A21" s="489">
        <v>13</v>
      </c>
      <c r="B21" s="431" t="s">
        <v>99</v>
      </c>
      <c r="C21" s="495">
        <v>4864835</v>
      </c>
      <c r="D21" s="52" t="s">
        <v>13</v>
      </c>
      <c r="E21" s="49" t="s">
        <v>361</v>
      </c>
      <c r="F21" s="504">
        <v>1000</v>
      </c>
      <c r="G21" s="448">
        <v>449</v>
      </c>
      <c r="H21" s="449">
        <v>455</v>
      </c>
      <c r="I21" s="524">
        <f t="shared" si="6"/>
        <v>-6</v>
      </c>
      <c r="J21" s="524">
        <f t="shared" si="3"/>
        <v>-6000</v>
      </c>
      <c r="K21" s="524">
        <f t="shared" si="0"/>
        <v>-0.006</v>
      </c>
      <c r="L21" s="448">
        <v>1099</v>
      </c>
      <c r="M21" s="449">
        <v>1060</v>
      </c>
      <c r="N21" s="524">
        <f t="shared" si="7"/>
        <v>39</v>
      </c>
      <c r="O21" s="524">
        <f t="shared" si="5"/>
        <v>39000</v>
      </c>
      <c r="P21" s="524">
        <f t="shared" si="1"/>
        <v>0.039</v>
      </c>
      <c r="Q21" s="184"/>
    </row>
    <row r="22" spans="1:17" ht="15.75" customHeight="1">
      <c r="A22" s="489">
        <v>14</v>
      </c>
      <c r="B22" s="490" t="s">
        <v>100</v>
      </c>
      <c r="C22" s="495">
        <v>4864836</v>
      </c>
      <c r="D22" s="48" t="s">
        <v>13</v>
      </c>
      <c r="E22" s="49" t="s">
        <v>361</v>
      </c>
      <c r="F22" s="504">
        <v>1000</v>
      </c>
      <c r="G22" s="448">
        <v>155</v>
      </c>
      <c r="H22" s="449">
        <v>158</v>
      </c>
      <c r="I22" s="524">
        <f t="shared" si="6"/>
        <v>-3</v>
      </c>
      <c r="J22" s="524">
        <f t="shared" si="3"/>
        <v>-3000</v>
      </c>
      <c r="K22" s="524">
        <f t="shared" si="0"/>
        <v>-0.003</v>
      </c>
      <c r="L22" s="448">
        <v>14816</v>
      </c>
      <c r="M22" s="449">
        <v>14262</v>
      </c>
      <c r="N22" s="524">
        <f t="shared" si="7"/>
        <v>554</v>
      </c>
      <c r="O22" s="524">
        <f t="shared" si="5"/>
        <v>554000</v>
      </c>
      <c r="P22" s="524">
        <f t="shared" si="1"/>
        <v>0.554</v>
      </c>
      <c r="Q22" s="184"/>
    </row>
    <row r="23" spans="1:17" ht="15.75" customHeight="1">
      <c r="A23" s="489">
        <v>15</v>
      </c>
      <c r="B23" s="490" t="s">
        <v>101</v>
      </c>
      <c r="C23" s="495">
        <v>4864837</v>
      </c>
      <c r="D23" s="48" t="s">
        <v>13</v>
      </c>
      <c r="E23" s="49" t="s">
        <v>361</v>
      </c>
      <c r="F23" s="504">
        <v>1000</v>
      </c>
      <c r="G23" s="448">
        <v>293</v>
      </c>
      <c r="H23" s="449">
        <v>299</v>
      </c>
      <c r="I23" s="524">
        <f t="shared" si="6"/>
        <v>-6</v>
      </c>
      <c r="J23" s="524">
        <f t="shared" si="3"/>
        <v>-6000</v>
      </c>
      <c r="K23" s="524">
        <f t="shared" si="0"/>
        <v>-0.006</v>
      </c>
      <c r="L23" s="448">
        <v>34702</v>
      </c>
      <c r="M23" s="449">
        <v>34443</v>
      </c>
      <c r="N23" s="524">
        <f t="shared" si="7"/>
        <v>259</v>
      </c>
      <c r="O23" s="524">
        <f t="shared" si="5"/>
        <v>259000</v>
      </c>
      <c r="P23" s="356">
        <f t="shared" si="1"/>
        <v>0.259</v>
      </c>
      <c r="Q23" s="184"/>
    </row>
    <row r="24" spans="1:17" ht="15.75" customHeight="1">
      <c r="A24" s="489">
        <v>16</v>
      </c>
      <c r="B24" s="490" t="s">
        <v>102</v>
      </c>
      <c r="C24" s="495">
        <v>4864838</v>
      </c>
      <c r="D24" s="48" t="s">
        <v>13</v>
      </c>
      <c r="E24" s="49" t="s">
        <v>361</v>
      </c>
      <c r="F24" s="504">
        <v>1000</v>
      </c>
      <c r="G24" s="448">
        <v>255</v>
      </c>
      <c r="H24" s="449">
        <v>254</v>
      </c>
      <c r="I24" s="524">
        <f t="shared" si="6"/>
        <v>1</v>
      </c>
      <c r="J24" s="524">
        <f t="shared" si="3"/>
        <v>1000</v>
      </c>
      <c r="K24" s="524">
        <f t="shared" si="0"/>
        <v>0.001</v>
      </c>
      <c r="L24" s="448">
        <v>12010</v>
      </c>
      <c r="M24" s="449">
        <v>11355</v>
      </c>
      <c r="N24" s="524">
        <f t="shared" si="7"/>
        <v>655</v>
      </c>
      <c r="O24" s="524">
        <f t="shared" si="5"/>
        <v>655000</v>
      </c>
      <c r="P24" s="524">
        <f t="shared" si="1"/>
        <v>0.655</v>
      </c>
      <c r="Q24" s="184"/>
    </row>
    <row r="25" spans="1:17" ht="15.75" customHeight="1">
      <c r="A25" s="489">
        <v>17</v>
      </c>
      <c r="B25" s="490" t="s">
        <v>125</v>
      </c>
      <c r="C25" s="495">
        <v>4864839</v>
      </c>
      <c r="D25" s="48" t="s">
        <v>13</v>
      </c>
      <c r="E25" s="49" t="s">
        <v>361</v>
      </c>
      <c r="F25" s="504">
        <v>1000</v>
      </c>
      <c r="G25" s="448">
        <v>252</v>
      </c>
      <c r="H25" s="449">
        <v>246</v>
      </c>
      <c r="I25" s="524">
        <f t="shared" si="6"/>
        <v>6</v>
      </c>
      <c r="J25" s="524">
        <f t="shared" si="3"/>
        <v>6000</v>
      </c>
      <c r="K25" s="524">
        <f t="shared" si="0"/>
        <v>0.006</v>
      </c>
      <c r="L25" s="448">
        <v>5518</v>
      </c>
      <c r="M25" s="449">
        <v>5411</v>
      </c>
      <c r="N25" s="524">
        <f t="shared" si="7"/>
        <v>107</v>
      </c>
      <c r="O25" s="524">
        <f t="shared" si="5"/>
        <v>107000</v>
      </c>
      <c r="P25" s="524">
        <f t="shared" si="1"/>
        <v>0.107</v>
      </c>
      <c r="Q25" s="184"/>
    </row>
    <row r="26" spans="1:17" ht="15.75" customHeight="1">
      <c r="A26" s="489">
        <v>18</v>
      </c>
      <c r="B26" s="490" t="s">
        <v>128</v>
      </c>
      <c r="C26" s="495">
        <v>4864786</v>
      </c>
      <c r="D26" s="48" t="s">
        <v>13</v>
      </c>
      <c r="E26" s="49" t="s">
        <v>361</v>
      </c>
      <c r="F26" s="504">
        <v>100</v>
      </c>
      <c r="G26" s="448">
        <v>32134</v>
      </c>
      <c r="H26" s="449">
        <v>31830</v>
      </c>
      <c r="I26" s="524">
        <f t="shared" si="6"/>
        <v>304</v>
      </c>
      <c r="J26" s="524">
        <f t="shared" si="3"/>
        <v>30400</v>
      </c>
      <c r="K26" s="524">
        <f t="shared" si="0"/>
        <v>0.0304</v>
      </c>
      <c r="L26" s="448">
        <v>536</v>
      </c>
      <c r="M26" s="449">
        <v>536</v>
      </c>
      <c r="N26" s="524">
        <f t="shared" si="7"/>
        <v>0</v>
      </c>
      <c r="O26" s="524">
        <f t="shared" si="5"/>
        <v>0</v>
      </c>
      <c r="P26" s="524">
        <f t="shared" si="1"/>
        <v>0</v>
      </c>
      <c r="Q26" s="184"/>
    </row>
    <row r="27" spans="1:17" ht="15.75" customHeight="1">
      <c r="A27" s="489">
        <v>19</v>
      </c>
      <c r="B27" s="490" t="s">
        <v>126</v>
      </c>
      <c r="C27" s="495">
        <v>4864883</v>
      </c>
      <c r="D27" s="48" t="s">
        <v>13</v>
      </c>
      <c r="E27" s="49" t="s">
        <v>361</v>
      </c>
      <c r="F27" s="504">
        <v>1000</v>
      </c>
      <c r="G27" s="448">
        <v>998541</v>
      </c>
      <c r="H27" s="449">
        <v>998550</v>
      </c>
      <c r="I27" s="524">
        <f t="shared" si="6"/>
        <v>-9</v>
      </c>
      <c r="J27" s="524">
        <f t="shared" si="3"/>
        <v>-9000</v>
      </c>
      <c r="K27" s="524">
        <f t="shared" si="0"/>
        <v>-0.009</v>
      </c>
      <c r="L27" s="448">
        <v>8251</v>
      </c>
      <c r="M27" s="449">
        <v>6753</v>
      </c>
      <c r="N27" s="524">
        <f t="shared" si="7"/>
        <v>1498</v>
      </c>
      <c r="O27" s="524">
        <f t="shared" si="5"/>
        <v>1498000</v>
      </c>
      <c r="P27" s="524">
        <f t="shared" si="1"/>
        <v>1.498</v>
      </c>
      <c r="Q27" s="184"/>
    </row>
    <row r="28" spans="1:17" ht="15.75" customHeight="1">
      <c r="A28" s="489"/>
      <c r="B28" s="492" t="s">
        <v>103</v>
      </c>
      <c r="C28" s="495"/>
      <c r="D28" s="48"/>
      <c r="E28" s="48"/>
      <c r="F28" s="504"/>
      <c r="G28" s="448"/>
      <c r="H28" s="449"/>
      <c r="I28" s="23"/>
      <c r="J28" s="23"/>
      <c r="K28" s="245"/>
      <c r="L28" s="102"/>
      <c r="M28" s="23"/>
      <c r="N28" s="23"/>
      <c r="O28" s="23"/>
      <c r="P28" s="245"/>
      <c r="Q28" s="184"/>
    </row>
    <row r="29" spans="1:17" ht="15.75" customHeight="1">
      <c r="A29" s="489">
        <v>20</v>
      </c>
      <c r="B29" s="490" t="s">
        <v>104</v>
      </c>
      <c r="C29" s="495">
        <v>4865041</v>
      </c>
      <c r="D29" s="48" t="s">
        <v>13</v>
      </c>
      <c r="E29" s="49" t="s">
        <v>361</v>
      </c>
      <c r="F29" s="504">
        <v>1100</v>
      </c>
      <c r="G29" s="448">
        <v>999998</v>
      </c>
      <c r="H29" s="449">
        <v>999998</v>
      </c>
      <c r="I29" s="524">
        <f t="shared" si="6"/>
        <v>0</v>
      </c>
      <c r="J29" s="524">
        <f t="shared" si="3"/>
        <v>0</v>
      </c>
      <c r="K29" s="524">
        <f t="shared" si="0"/>
        <v>0</v>
      </c>
      <c r="L29" s="448">
        <v>822999</v>
      </c>
      <c r="M29" s="449">
        <v>826115</v>
      </c>
      <c r="N29" s="524">
        <f t="shared" si="7"/>
        <v>-3116</v>
      </c>
      <c r="O29" s="524">
        <f t="shared" si="5"/>
        <v>-3427600</v>
      </c>
      <c r="P29" s="524">
        <f t="shared" si="1"/>
        <v>-3.4276</v>
      </c>
      <c r="Q29" s="184"/>
    </row>
    <row r="30" spans="1:17" ht="15.75" customHeight="1">
      <c r="A30" s="489">
        <v>21</v>
      </c>
      <c r="B30" s="490" t="s">
        <v>105</v>
      </c>
      <c r="C30" s="495">
        <v>4865042</v>
      </c>
      <c r="D30" s="48" t="s">
        <v>13</v>
      </c>
      <c r="E30" s="49" t="s">
        <v>361</v>
      </c>
      <c r="F30" s="504">
        <v>1100</v>
      </c>
      <c r="G30" s="448">
        <v>999999</v>
      </c>
      <c r="H30" s="449">
        <v>999999</v>
      </c>
      <c r="I30" s="524">
        <f t="shared" si="6"/>
        <v>0</v>
      </c>
      <c r="J30" s="524">
        <f t="shared" si="3"/>
        <v>0</v>
      </c>
      <c r="K30" s="524">
        <f t="shared" si="0"/>
        <v>0</v>
      </c>
      <c r="L30" s="448">
        <v>865087</v>
      </c>
      <c r="M30" s="449">
        <v>868117</v>
      </c>
      <c r="N30" s="524">
        <f t="shared" si="7"/>
        <v>-3030</v>
      </c>
      <c r="O30" s="524">
        <f t="shared" si="5"/>
        <v>-3333000</v>
      </c>
      <c r="P30" s="524">
        <f t="shared" si="1"/>
        <v>-3.333</v>
      </c>
      <c r="Q30" s="184"/>
    </row>
    <row r="31" spans="1:17" ht="15.75" customHeight="1">
      <c r="A31" s="489">
        <v>22</v>
      </c>
      <c r="B31" s="490" t="s">
        <v>383</v>
      </c>
      <c r="C31" s="495">
        <v>4864943</v>
      </c>
      <c r="D31" s="48" t="s">
        <v>13</v>
      </c>
      <c r="E31" s="49" t="s">
        <v>361</v>
      </c>
      <c r="F31" s="504">
        <v>1000</v>
      </c>
      <c r="G31" s="448">
        <v>992552</v>
      </c>
      <c r="H31" s="449">
        <v>992757</v>
      </c>
      <c r="I31" s="524">
        <f>G31-H31</f>
        <v>-205</v>
      </c>
      <c r="J31" s="524">
        <f>$F31*I31</f>
        <v>-205000</v>
      </c>
      <c r="K31" s="524">
        <f>J31/1000000</f>
        <v>-0.205</v>
      </c>
      <c r="L31" s="448">
        <v>10042</v>
      </c>
      <c r="M31" s="449">
        <v>10042</v>
      </c>
      <c r="N31" s="524">
        <f>L31-M31</f>
        <v>0</v>
      </c>
      <c r="O31" s="524">
        <f>$F31*N31</f>
        <v>0</v>
      </c>
      <c r="P31" s="524">
        <f>O31/1000000</f>
        <v>0</v>
      </c>
      <c r="Q31" s="184"/>
    </row>
    <row r="32" spans="1:17" ht="15.75" customHeight="1">
      <c r="A32" s="489"/>
      <c r="B32" s="492" t="s">
        <v>35</v>
      </c>
      <c r="C32" s="495"/>
      <c r="D32" s="48"/>
      <c r="E32" s="48"/>
      <c r="F32" s="504"/>
      <c r="G32" s="448"/>
      <c r="H32" s="449"/>
      <c r="I32" s="524"/>
      <c r="J32" s="524"/>
      <c r="K32" s="245">
        <f>SUM(K16:K31)</f>
        <v>-0.21359999999999998</v>
      </c>
      <c r="L32" s="525"/>
      <c r="M32" s="524"/>
      <c r="N32" s="524"/>
      <c r="O32" s="524"/>
      <c r="P32" s="245">
        <f>SUM(P16:P31)</f>
        <v>-2.8295999999999992</v>
      </c>
      <c r="Q32" s="184"/>
    </row>
    <row r="33" spans="1:17" ht="15.75" customHeight="1">
      <c r="A33" s="489">
        <v>23</v>
      </c>
      <c r="B33" s="490" t="s">
        <v>106</v>
      </c>
      <c r="C33" s="495">
        <v>4864910</v>
      </c>
      <c r="D33" s="48" t="s">
        <v>13</v>
      </c>
      <c r="E33" s="49" t="s">
        <v>361</v>
      </c>
      <c r="F33" s="504">
        <v>-1000</v>
      </c>
      <c r="G33" s="448">
        <v>965064</v>
      </c>
      <c r="H33" s="449">
        <v>965264</v>
      </c>
      <c r="I33" s="524">
        <f t="shared" si="6"/>
        <v>-200</v>
      </c>
      <c r="J33" s="524">
        <f t="shared" si="3"/>
        <v>200000</v>
      </c>
      <c r="K33" s="524">
        <f t="shared" si="0"/>
        <v>0.2</v>
      </c>
      <c r="L33" s="448">
        <v>977930</v>
      </c>
      <c r="M33" s="449">
        <v>977952</v>
      </c>
      <c r="N33" s="524">
        <f t="shared" si="7"/>
        <v>-22</v>
      </c>
      <c r="O33" s="524">
        <f t="shared" si="5"/>
        <v>22000</v>
      </c>
      <c r="P33" s="524">
        <f t="shared" si="1"/>
        <v>0.022</v>
      </c>
      <c r="Q33" s="184"/>
    </row>
    <row r="34" spans="1:17" ht="15.75" customHeight="1">
      <c r="A34" s="489">
        <v>24</v>
      </c>
      <c r="B34" s="490" t="s">
        <v>107</v>
      </c>
      <c r="C34" s="495">
        <v>4864911</v>
      </c>
      <c r="D34" s="48" t="s">
        <v>13</v>
      </c>
      <c r="E34" s="49" t="s">
        <v>361</v>
      </c>
      <c r="F34" s="504">
        <v>-1000</v>
      </c>
      <c r="G34" s="448">
        <v>981351</v>
      </c>
      <c r="H34" s="449">
        <v>981843</v>
      </c>
      <c r="I34" s="524">
        <f t="shared" si="6"/>
        <v>-492</v>
      </c>
      <c r="J34" s="524">
        <f t="shared" si="3"/>
        <v>492000</v>
      </c>
      <c r="K34" s="524">
        <f t="shared" si="0"/>
        <v>0.492</v>
      </c>
      <c r="L34" s="448">
        <v>984020</v>
      </c>
      <c r="M34" s="449">
        <v>984034</v>
      </c>
      <c r="N34" s="524">
        <f t="shared" si="7"/>
        <v>-14</v>
      </c>
      <c r="O34" s="524">
        <f t="shared" si="5"/>
        <v>14000</v>
      </c>
      <c r="P34" s="524">
        <f t="shared" si="1"/>
        <v>0.014</v>
      </c>
      <c r="Q34" s="184"/>
    </row>
    <row r="35" spans="1:17" ht="15.75" customHeight="1">
      <c r="A35" s="489">
        <v>25</v>
      </c>
      <c r="B35" s="543" t="s">
        <v>149</v>
      </c>
      <c r="C35" s="505">
        <v>4902571</v>
      </c>
      <c r="D35" s="14" t="s">
        <v>13</v>
      </c>
      <c r="E35" s="49" t="s">
        <v>361</v>
      </c>
      <c r="F35" s="505">
        <v>300</v>
      </c>
      <c r="G35" s="448">
        <v>41</v>
      </c>
      <c r="H35" s="449">
        <v>41</v>
      </c>
      <c r="I35" s="524">
        <f t="shared" si="6"/>
        <v>0</v>
      </c>
      <c r="J35" s="524">
        <f t="shared" si="3"/>
        <v>0</v>
      </c>
      <c r="K35" s="524">
        <f t="shared" si="0"/>
        <v>0</v>
      </c>
      <c r="L35" s="448">
        <v>23</v>
      </c>
      <c r="M35" s="449">
        <v>23</v>
      </c>
      <c r="N35" s="524">
        <f t="shared" si="7"/>
        <v>0</v>
      </c>
      <c r="O35" s="524">
        <f t="shared" si="5"/>
        <v>0</v>
      </c>
      <c r="P35" s="524">
        <f t="shared" si="1"/>
        <v>0</v>
      </c>
      <c r="Q35" s="184"/>
    </row>
    <row r="36" spans="1:17" ht="15.75" customHeight="1">
      <c r="A36" s="489"/>
      <c r="B36" s="492" t="s">
        <v>29</v>
      </c>
      <c r="C36" s="495"/>
      <c r="D36" s="48"/>
      <c r="E36" s="48"/>
      <c r="F36" s="504"/>
      <c r="G36" s="448"/>
      <c r="H36" s="449"/>
      <c r="I36" s="524"/>
      <c r="J36" s="524"/>
      <c r="K36" s="524"/>
      <c r="L36" s="525"/>
      <c r="M36" s="524"/>
      <c r="N36" s="524"/>
      <c r="O36" s="524"/>
      <c r="P36" s="524"/>
      <c r="Q36" s="184"/>
    </row>
    <row r="37" spans="1:17" ht="15.75" customHeight="1">
      <c r="A37" s="489">
        <v>26</v>
      </c>
      <c r="B37" s="431" t="s">
        <v>49</v>
      </c>
      <c r="C37" s="495">
        <v>4864830</v>
      </c>
      <c r="D37" s="52" t="s">
        <v>13</v>
      </c>
      <c r="E37" s="49" t="s">
        <v>361</v>
      </c>
      <c r="F37" s="504">
        <v>1000</v>
      </c>
      <c r="G37" s="448">
        <v>1212</v>
      </c>
      <c r="H37" s="449">
        <v>1149</v>
      </c>
      <c r="I37" s="524">
        <f t="shared" si="6"/>
        <v>63</v>
      </c>
      <c r="J37" s="524">
        <f t="shared" si="3"/>
        <v>63000</v>
      </c>
      <c r="K37" s="524">
        <f t="shared" si="0"/>
        <v>0.063</v>
      </c>
      <c r="L37" s="448">
        <v>57497</v>
      </c>
      <c r="M37" s="449">
        <v>57209</v>
      </c>
      <c r="N37" s="524">
        <f t="shared" si="7"/>
        <v>288</v>
      </c>
      <c r="O37" s="524">
        <f t="shared" si="5"/>
        <v>288000</v>
      </c>
      <c r="P37" s="524">
        <f t="shared" si="1"/>
        <v>0.288</v>
      </c>
      <c r="Q37" s="184"/>
    </row>
    <row r="38" spans="1:17" ht="15.75" customHeight="1">
      <c r="A38" s="489"/>
      <c r="B38" s="492" t="s">
        <v>108</v>
      </c>
      <c r="C38" s="495"/>
      <c r="D38" s="48"/>
      <c r="E38" s="48"/>
      <c r="F38" s="504"/>
      <c r="G38" s="448"/>
      <c r="H38" s="449"/>
      <c r="I38" s="524"/>
      <c r="J38" s="524"/>
      <c r="K38" s="524"/>
      <c r="L38" s="525"/>
      <c r="M38" s="524"/>
      <c r="N38" s="524"/>
      <c r="O38" s="524"/>
      <c r="P38" s="524"/>
      <c r="Q38" s="184"/>
    </row>
    <row r="39" spans="1:17" ht="15.75" customHeight="1">
      <c r="A39" s="489">
        <v>27</v>
      </c>
      <c r="B39" s="490" t="s">
        <v>109</v>
      </c>
      <c r="C39" s="495">
        <v>4864962</v>
      </c>
      <c r="D39" s="48" t="s">
        <v>13</v>
      </c>
      <c r="E39" s="49" t="s">
        <v>361</v>
      </c>
      <c r="F39" s="504">
        <v>-1000</v>
      </c>
      <c r="G39" s="448">
        <v>8535</v>
      </c>
      <c r="H39" s="449">
        <v>5981</v>
      </c>
      <c r="I39" s="524">
        <f t="shared" si="6"/>
        <v>2554</v>
      </c>
      <c r="J39" s="524">
        <f t="shared" si="3"/>
        <v>-2554000</v>
      </c>
      <c r="K39" s="524">
        <f t="shared" si="0"/>
        <v>-2.554</v>
      </c>
      <c r="L39" s="448">
        <v>974685</v>
      </c>
      <c r="M39" s="449">
        <v>974704</v>
      </c>
      <c r="N39" s="524">
        <f t="shared" si="7"/>
        <v>-19</v>
      </c>
      <c r="O39" s="524">
        <f t="shared" si="5"/>
        <v>19000</v>
      </c>
      <c r="P39" s="524">
        <f t="shared" si="1"/>
        <v>0.019</v>
      </c>
      <c r="Q39" s="184"/>
    </row>
    <row r="40" spans="1:17" ht="15.75" customHeight="1">
      <c r="A40" s="489">
        <v>28</v>
      </c>
      <c r="B40" s="490" t="s">
        <v>110</v>
      </c>
      <c r="C40" s="495">
        <v>4865033</v>
      </c>
      <c r="D40" s="48" t="s">
        <v>13</v>
      </c>
      <c r="E40" s="49" t="s">
        <v>361</v>
      </c>
      <c r="F40" s="504">
        <v>-1000</v>
      </c>
      <c r="G40" s="448">
        <v>7024</v>
      </c>
      <c r="H40" s="449">
        <v>6352</v>
      </c>
      <c r="I40" s="524">
        <f t="shared" si="6"/>
        <v>672</v>
      </c>
      <c r="J40" s="524">
        <f t="shared" si="3"/>
        <v>-672000</v>
      </c>
      <c r="K40" s="524">
        <f t="shared" si="0"/>
        <v>-0.672</v>
      </c>
      <c r="L40" s="448">
        <v>977630</v>
      </c>
      <c r="M40" s="449">
        <v>978443</v>
      </c>
      <c r="N40" s="524">
        <f t="shared" si="7"/>
        <v>-813</v>
      </c>
      <c r="O40" s="524">
        <f t="shared" si="5"/>
        <v>813000</v>
      </c>
      <c r="P40" s="524">
        <f t="shared" si="1"/>
        <v>0.813</v>
      </c>
      <c r="Q40" s="184"/>
    </row>
    <row r="41" spans="1:17" ht="15.75" customHeight="1">
      <c r="A41" s="489">
        <v>29</v>
      </c>
      <c r="B41" s="490" t="s">
        <v>111</v>
      </c>
      <c r="C41" s="495">
        <v>4864902</v>
      </c>
      <c r="D41" s="48" t="s">
        <v>13</v>
      </c>
      <c r="E41" s="49" t="s">
        <v>361</v>
      </c>
      <c r="F41" s="504">
        <v>-1000</v>
      </c>
      <c r="G41" s="448">
        <v>991512</v>
      </c>
      <c r="H41" s="449">
        <v>992962</v>
      </c>
      <c r="I41" s="524">
        <f t="shared" si="6"/>
        <v>-1450</v>
      </c>
      <c r="J41" s="524">
        <f t="shared" si="3"/>
        <v>1450000</v>
      </c>
      <c r="K41" s="524">
        <f t="shared" si="0"/>
        <v>1.45</v>
      </c>
      <c r="L41" s="448">
        <v>990807</v>
      </c>
      <c r="M41" s="449">
        <v>990908</v>
      </c>
      <c r="N41" s="524">
        <f t="shared" si="7"/>
        <v>-101</v>
      </c>
      <c r="O41" s="524">
        <f t="shared" si="5"/>
        <v>101000</v>
      </c>
      <c r="P41" s="524">
        <f t="shared" si="1"/>
        <v>0.101</v>
      </c>
      <c r="Q41" s="184"/>
    </row>
    <row r="42" spans="1:17" ht="15.75" customHeight="1">
      <c r="A42" s="489">
        <v>30</v>
      </c>
      <c r="B42" s="431" t="s">
        <v>112</v>
      </c>
      <c r="C42" s="495">
        <v>4864935</v>
      </c>
      <c r="D42" s="48" t="s">
        <v>13</v>
      </c>
      <c r="E42" s="49" t="s">
        <v>361</v>
      </c>
      <c r="F42" s="504">
        <v>-1000</v>
      </c>
      <c r="G42" s="448">
        <v>992603</v>
      </c>
      <c r="H42" s="449">
        <v>994773</v>
      </c>
      <c r="I42" s="524">
        <f t="shared" si="6"/>
        <v>-2170</v>
      </c>
      <c r="J42" s="524">
        <f t="shared" si="3"/>
        <v>2170000</v>
      </c>
      <c r="K42" s="524">
        <f t="shared" si="0"/>
        <v>2.17</v>
      </c>
      <c r="L42" s="448">
        <v>995905</v>
      </c>
      <c r="M42" s="449">
        <v>995989</v>
      </c>
      <c r="N42" s="524">
        <f t="shared" si="7"/>
        <v>-84</v>
      </c>
      <c r="O42" s="524">
        <f t="shared" si="5"/>
        <v>84000</v>
      </c>
      <c r="P42" s="524">
        <f t="shared" si="1"/>
        <v>0.084</v>
      </c>
      <c r="Q42" s="232"/>
    </row>
    <row r="43" spans="1:17" ht="15.75" customHeight="1">
      <c r="A43" s="489"/>
      <c r="B43" s="492" t="s">
        <v>45</v>
      </c>
      <c r="C43" s="495"/>
      <c r="D43" s="48"/>
      <c r="E43" s="48"/>
      <c r="F43" s="504"/>
      <c r="G43" s="448"/>
      <c r="H43" s="449"/>
      <c r="I43" s="524"/>
      <c r="J43" s="524"/>
      <c r="K43" s="524"/>
      <c r="L43" s="525"/>
      <c r="M43" s="524"/>
      <c r="N43" s="524"/>
      <c r="O43" s="524"/>
      <c r="P43" s="524"/>
      <c r="Q43" s="184"/>
    </row>
    <row r="44" spans="1:17" ht="15.75" customHeight="1">
      <c r="A44" s="489"/>
      <c r="B44" s="491" t="s">
        <v>19</v>
      </c>
      <c r="C44" s="495"/>
      <c r="D44" s="52"/>
      <c r="E44" s="52"/>
      <c r="F44" s="504"/>
      <c r="G44" s="448"/>
      <c r="H44" s="449"/>
      <c r="I44" s="524"/>
      <c r="J44" s="524"/>
      <c r="K44" s="524"/>
      <c r="L44" s="525"/>
      <c r="M44" s="524"/>
      <c r="N44" s="524"/>
      <c r="O44" s="524"/>
      <c r="P44" s="524"/>
      <c r="Q44" s="184"/>
    </row>
    <row r="45" spans="1:17" ht="15.75" customHeight="1">
      <c r="A45" s="489">
        <v>31</v>
      </c>
      <c r="B45" s="490" t="s">
        <v>20</v>
      </c>
      <c r="C45" s="495">
        <v>4864808</v>
      </c>
      <c r="D45" s="48" t="s">
        <v>13</v>
      </c>
      <c r="E45" s="49" t="s">
        <v>361</v>
      </c>
      <c r="F45" s="504">
        <v>200</v>
      </c>
      <c r="G45" s="448"/>
      <c r="H45" s="449"/>
      <c r="I45" s="524">
        <f>G45-H45</f>
        <v>0</v>
      </c>
      <c r="J45" s="524">
        <f>$F45*I45</f>
        <v>0</v>
      </c>
      <c r="K45" s="524">
        <f>J45/1000000</f>
        <v>0</v>
      </c>
      <c r="L45" s="448"/>
      <c r="M45" s="449"/>
      <c r="N45" s="524">
        <f>L45-M45</f>
        <v>0</v>
      </c>
      <c r="O45" s="524">
        <f>$F45*N45</f>
        <v>0</v>
      </c>
      <c r="P45" s="524">
        <f>O45/1000000</f>
        <v>0</v>
      </c>
      <c r="Q45" s="580"/>
    </row>
    <row r="46" spans="1:17" ht="15.75" customHeight="1">
      <c r="A46" s="489">
        <v>32</v>
      </c>
      <c r="B46" s="490" t="s">
        <v>21</v>
      </c>
      <c r="C46" s="495">
        <v>4864841</v>
      </c>
      <c r="D46" s="48" t="s">
        <v>13</v>
      </c>
      <c r="E46" s="49" t="s">
        <v>361</v>
      </c>
      <c r="F46" s="504">
        <v>1000</v>
      </c>
      <c r="G46" s="448">
        <v>13301</v>
      </c>
      <c r="H46" s="449">
        <v>13198</v>
      </c>
      <c r="I46" s="524">
        <f t="shared" si="6"/>
        <v>103</v>
      </c>
      <c r="J46" s="524">
        <f t="shared" si="3"/>
        <v>103000</v>
      </c>
      <c r="K46" s="524">
        <f t="shared" si="0"/>
        <v>0.103</v>
      </c>
      <c r="L46" s="448">
        <v>24730</v>
      </c>
      <c r="M46" s="449">
        <v>24687</v>
      </c>
      <c r="N46" s="524">
        <f t="shared" si="7"/>
        <v>43</v>
      </c>
      <c r="O46" s="524">
        <f t="shared" si="5"/>
        <v>43000</v>
      </c>
      <c r="P46" s="524">
        <f t="shared" si="1"/>
        <v>0.043</v>
      </c>
      <c r="Q46" s="184"/>
    </row>
    <row r="47" spans="1:17" ht="15.75" customHeight="1">
      <c r="A47" s="489"/>
      <c r="B47" s="492" t="s">
        <v>122</v>
      </c>
      <c r="C47" s="495"/>
      <c r="D47" s="48"/>
      <c r="E47" s="48"/>
      <c r="F47" s="504"/>
      <c r="G47" s="448"/>
      <c r="H47" s="449"/>
      <c r="I47" s="524"/>
      <c r="J47" s="524"/>
      <c r="K47" s="524"/>
      <c r="L47" s="525"/>
      <c r="M47" s="524"/>
      <c r="N47" s="524"/>
      <c r="O47" s="524"/>
      <c r="P47" s="524"/>
      <c r="Q47" s="184"/>
    </row>
    <row r="48" spans="1:17" ht="15.75" customHeight="1">
      <c r="A48" s="489">
        <v>33</v>
      </c>
      <c r="B48" s="490" t="s">
        <v>123</v>
      </c>
      <c r="C48" s="495">
        <v>4865134</v>
      </c>
      <c r="D48" s="48" t="s">
        <v>13</v>
      </c>
      <c r="E48" s="49" t="s">
        <v>361</v>
      </c>
      <c r="F48" s="504">
        <v>100</v>
      </c>
      <c r="G48" s="448">
        <v>91786</v>
      </c>
      <c r="H48" s="449">
        <v>92317</v>
      </c>
      <c r="I48" s="524">
        <f t="shared" si="6"/>
        <v>-531</v>
      </c>
      <c r="J48" s="524">
        <f t="shared" si="3"/>
        <v>-53100</v>
      </c>
      <c r="K48" s="524">
        <f t="shared" si="0"/>
        <v>-0.0531</v>
      </c>
      <c r="L48" s="448">
        <v>1707</v>
      </c>
      <c r="M48" s="449">
        <v>1707</v>
      </c>
      <c r="N48" s="524">
        <f t="shared" si="7"/>
        <v>0</v>
      </c>
      <c r="O48" s="524">
        <f t="shared" si="5"/>
        <v>0</v>
      </c>
      <c r="P48" s="524">
        <f t="shared" si="1"/>
        <v>0</v>
      </c>
      <c r="Q48" s="184"/>
    </row>
    <row r="49" spans="1:17" ht="15.75" customHeight="1" thickBot="1">
      <c r="A49" s="493">
        <v>34</v>
      </c>
      <c r="B49" s="432" t="s">
        <v>124</v>
      </c>
      <c r="C49" s="496">
        <v>4865135</v>
      </c>
      <c r="D49" s="57" t="s">
        <v>13</v>
      </c>
      <c r="E49" s="55" t="s">
        <v>361</v>
      </c>
      <c r="F49" s="506">
        <v>100</v>
      </c>
      <c r="G49" s="453">
        <v>59899</v>
      </c>
      <c r="H49" s="454">
        <v>54266</v>
      </c>
      <c r="I49" s="526">
        <f t="shared" si="6"/>
        <v>5633</v>
      </c>
      <c r="J49" s="526">
        <f t="shared" si="3"/>
        <v>563300</v>
      </c>
      <c r="K49" s="526">
        <f t="shared" si="0"/>
        <v>0.5633</v>
      </c>
      <c r="L49" s="453">
        <v>999577</v>
      </c>
      <c r="M49" s="454">
        <v>999577</v>
      </c>
      <c r="N49" s="526">
        <f t="shared" si="7"/>
        <v>0</v>
      </c>
      <c r="O49" s="526">
        <f t="shared" si="5"/>
        <v>0</v>
      </c>
      <c r="P49" s="526">
        <f t="shared" si="1"/>
        <v>0</v>
      </c>
      <c r="Q49" s="185"/>
    </row>
    <row r="50" spans="6:16" ht="15.75" thickTop="1">
      <c r="F50" s="246"/>
      <c r="I50" s="19"/>
      <c r="J50" s="19"/>
      <c r="K50" s="19"/>
      <c r="N50" s="19"/>
      <c r="O50" s="19"/>
      <c r="P50" s="19"/>
    </row>
    <row r="51" spans="2:16" ht="16.5">
      <c r="B51" s="18" t="s">
        <v>143</v>
      </c>
      <c r="F51" s="246"/>
      <c r="I51" s="19"/>
      <c r="J51" s="19"/>
      <c r="K51" s="532">
        <f>SUM(K8:K49)-K32</f>
        <v>1.5161</v>
      </c>
      <c r="N51" s="19"/>
      <c r="O51" s="19"/>
      <c r="P51" s="532">
        <f>SUM(P8:P49)-P32</f>
        <v>-0.9676999999999985</v>
      </c>
    </row>
    <row r="52" spans="2:16" ht="15">
      <c r="B52" s="18"/>
      <c r="F52" s="246"/>
      <c r="I52" s="19"/>
      <c r="J52" s="19"/>
      <c r="K52" s="35"/>
      <c r="N52" s="19"/>
      <c r="O52" s="19"/>
      <c r="P52" s="35"/>
    </row>
    <row r="53" spans="2:16" ht="16.5">
      <c r="B53" s="18" t="s">
        <v>144</v>
      </c>
      <c r="F53" s="246"/>
      <c r="I53" s="19"/>
      <c r="J53" s="19"/>
      <c r="K53" s="532">
        <f>SUM(K51:K52)</f>
        <v>1.5161</v>
      </c>
      <c r="N53" s="19"/>
      <c r="O53" s="19"/>
      <c r="P53" s="532">
        <f>SUM(P51:P52)</f>
        <v>-0.9676999999999985</v>
      </c>
    </row>
    <row r="54" ht="15">
      <c r="F54" s="246"/>
    </row>
    <row r="55" spans="6:17" ht="15">
      <c r="F55" s="246"/>
      <c r="Q55" s="313" t="str">
        <f>NDPL!$Q$1</f>
        <v>MARCH-2012</v>
      </c>
    </row>
    <row r="56" ht="15">
      <c r="F56" s="246"/>
    </row>
    <row r="57" spans="6:17" ht="15">
      <c r="F57" s="246"/>
      <c r="Q57" s="313"/>
    </row>
    <row r="58" spans="1:16" ht="18.75" thickBot="1">
      <c r="A58" s="110" t="s">
        <v>260</v>
      </c>
      <c r="F58" s="246"/>
      <c r="G58" s="7"/>
      <c r="H58" s="7"/>
      <c r="I58" s="58" t="s">
        <v>8</v>
      </c>
      <c r="J58" s="21"/>
      <c r="K58" s="21"/>
      <c r="L58" s="21"/>
      <c r="M58" s="21"/>
      <c r="N58" s="58" t="s">
        <v>7</v>
      </c>
      <c r="O58" s="21"/>
      <c r="P58" s="21"/>
    </row>
    <row r="59" spans="1:17" ht="39.75" thickBot="1" thickTop="1">
      <c r="A59" s="43" t="s">
        <v>9</v>
      </c>
      <c r="B59" s="40" t="s">
        <v>10</v>
      </c>
      <c r="C59" s="41" t="s">
        <v>1</v>
      </c>
      <c r="D59" s="41" t="s">
        <v>2</v>
      </c>
      <c r="E59" s="41" t="s">
        <v>3</v>
      </c>
      <c r="F59" s="41" t="s">
        <v>11</v>
      </c>
      <c r="G59" s="43" t="str">
        <f>NDPL!G5</f>
        <v>FINAL READING 01/04/12</v>
      </c>
      <c r="H59" s="41" t="str">
        <f>NDPL!H5</f>
        <v>INTIAL READING 01/03/12</v>
      </c>
      <c r="I59" s="41" t="s">
        <v>4</v>
      </c>
      <c r="J59" s="41" t="s">
        <v>5</v>
      </c>
      <c r="K59" s="41" t="s">
        <v>6</v>
      </c>
      <c r="L59" s="43" t="str">
        <f>NDPL!G5</f>
        <v>FINAL READING 01/04/12</v>
      </c>
      <c r="M59" s="41" t="str">
        <f>NDPL!H5</f>
        <v>INTIAL READING 01/03/12</v>
      </c>
      <c r="N59" s="41" t="s">
        <v>4</v>
      </c>
      <c r="O59" s="41" t="s">
        <v>5</v>
      </c>
      <c r="P59" s="41" t="s">
        <v>6</v>
      </c>
      <c r="Q59" s="42" t="s">
        <v>324</v>
      </c>
    </row>
    <row r="60" spans="1:16" ht="17.25" thickBot="1" thickTop="1">
      <c r="A60" s="22"/>
      <c r="B60" s="112"/>
      <c r="C60" s="22"/>
      <c r="D60" s="22"/>
      <c r="E60" s="22"/>
      <c r="F60" s="434"/>
      <c r="G60" s="22"/>
      <c r="H60" s="22"/>
      <c r="I60" s="22"/>
      <c r="J60" s="22"/>
      <c r="K60" s="22"/>
      <c r="L60" s="22"/>
      <c r="M60" s="22"/>
      <c r="N60" s="22"/>
      <c r="O60" s="22"/>
      <c r="P60" s="22"/>
    </row>
    <row r="61" spans="1:17" ht="15.75" customHeight="1" thickTop="1">
      <c r="A61" s="487"/>
      <c r="B61" s="488" t="s">
        <v>129</v>
      </c>
      <c r="C61" s="44"/>
      <c r="D61" s="44"/>
      <c r="E61" s="44"/>
      <c r="F61" s="435"/>
      <c r="G61" s="36"/>
      <c r="H61" s="27"/>
      <c r="I61" s="27"/>
      <c r="J61" s="27"/>
      <c r="K61" s="27"/>
      <c r="L61" s="36"/>
      <c r="M61" s="27"/>
      <c r="N61" s="27"/>
      <c r="O61" s="27"/>
      <c r="P61" s="27"/>
      <c r="Q61" s="183"/>
    </row>
    <row r="62" spans="1:17" ht="15.75" customHeight="1">
      <c r="A62" s="489">
        <v>1</v>
      </c>
      <c r="B62" s="490" t="s">
        <v>16</v>
      </c>
      <c r="C62" s="495">
        <v>4864968</v>
      </c>
      <c r="D62" s="48" t="s">
        <v>13</v>
      </c>
      <c r="E62" s="49" t="s">
        <v>361</v>
      </c>
      <c r="F62" s="504">
        <v>-1000</v>
      </c>
      <c r="G62" s="448">
        <v>996842</v>
      </c>
      <c r="H62" s="449">
        <v>997090</v>
      </c>
      <c r="I62" s="449">
        <f>G62-H62</f>
        <v>-248</v>
      </c>
      <c r="J62" s="449">
        <f>$F62*I62</f>
        <v>248000</v>
      </c>
      <c r="K62" s="449">
        <f>J62/1000000</f>
        <v>0.248</v>
      </c>
      <c r="L62" s="448">
        <v>939658</v>
      </c>
      <c r="M62" s="449">
        <v>940297</v>
      </c>
      <c r="N62" s="449">
        <f>L62-M62</f>
        <v>-639</v>
      </c>
      <c r="O62" s="449">
        <f>$F62*N62</f>
        <v>639000</v>
      </c>
      <c r="P62" s="449">
        <f>O62/1000000</f>
        <v>0.639</v>
      </c>
      <c r="Q62" s="184"/>
    </row>
    <row r="63" spans="1:17" ht="15.75" customHeight="1">
      <c r="A63" s="489">
        <v>2</v>
      </c>
      <c r="B63" s="490" t="s">
        <v>17</v>
      </c>
      <c r="C63" s="495">
        <v>4864980</v>
      </c>
      <c r="D63" s="48" t="s">
        <v>13</v>
      </c>
      <c r="E63" s="49" t="s">
        <v>361</v>
      </c>
      <c r="F63" s="504">
        <v>-1000</v>
      </c>
      <c r="G63" s="448">
        <v>15157</v>
      </c>
      <c r="H63" s="449">
        <v>15321</v>
      </c>
      <c r="I63" s="449">
        <f>G63-H63</f>
        <v>-164</v>
      </c>
      <c r="J63" s="449">
        <f>$F63*I63</f>
        <v>164000</v>
      </c>
      <c r="K63" s="449">
        <f>J63/1000000</f>
        <v>0.164</v>
      </c>
      <c r="L63" s="448">
        <v>958045</v>
      </c>
      <c r="M63" s="449">
        <v>958734</v>
      </c>
      <c r="N63" s="449">
        <f>L63-M63</f>
        <v>-689</v>
      </c>
      <c r="O63" s="449">
        <f>$F63*N63</f>
        <v>689000</v>
      </c>
      <c r="P63" s="449">
        <f>O63/1000000</f>
        <v>0.689</v>
      </c>
      <c r="Q63" s="184"/>
    </row>
    <row r="64" spans="1:17" ht="15.75" customHeight="1">
      <c r="A64" s="489">
        <v>3</v>
      </c>
      <c r="B64" s="490" t="s">
        <v>18</v>
      </c>
      <c r="C64" s="495">
        <v>4864981</v>
      </c>
      <c r="D64" s="48" t="s">
        <v>13</v>
      </c>
      <c r="E64" s="49" t="s">
        <v>361</v>
      </c>
      <c r="F64" s="504">
        <v>-1000</v>
      </c>
      <c r="G64" s="448">
        <v>12952</v>
      </c>
      <c r="H64" s="449">
        <v>13264</v>
      </c>
      <c r="I64" s="449">
        <f>G64-H64</f>
        <v>-312</v>
      </c>
      <c r="J64" s="449">
        <f>$F64*I64</f>
        <v>312000</v>
      </c>
      <c r="K64" s="449">
        <f>J64/1000000</f>
        <v>0.312</v>
      </c>
      <c r="L64" s="448">
        <v>945944</v>
      </c>
      <c r="M64" s="449">
        <v>946538</v>
      </c>
      <c r="N64" s="449">
        <f>L64-M64</f>
        <v>-594</v>
      </c>
      <c r="O64" s="449">
        <f>$F64*N64</f>
        <v>594000</v>
      </c>
      <c r="P64" s="449">
        <f>O64/1000000</f>
        <v>0.594</v>
      </c>
      <c r="Q64" s="184"/>
    </row>
    <row r="65" spans="1:17" ht="15.75" customHeight="1">
      <c r="A65" s="489"/>
      <c r="B65" s="491" t="s">
        <v>130</v>
      </c>
      <c r="C65" s="495"/>
      <c r="D65" s="52"/>
      <c r="E65" s="52"/>
      <c r="F65" s="504"/>
      <c r="G65" s="448"/>
      <c r="H65" s="449"/>
      <c r="I65" s="527"/>
      <c r="J65" s="527"/>
      <c r="K65" s="527"/>
      <c r="L65" s="448"/>
      <c r="M65" s="527"/>
      <c r="N65" s="527"/>
      <c r="O65" s="527"/>
      <c r="P65" s="527"/>
      <c r="Q65" s="184"/>
    </row>
    <row r="66" spans="1:17" ht="15.75" customHeight="1">
      <c r="A66" s="489">
        <v>4</v>
      </c>
      <c r="B66" s="490" t="s">
        <v>131</v>
      </c>
      <c r="C66" s="495">
        <v>4864915</v>
      </c>
      <c r="D66" s="48" t="s">
        <v>13</v>
      </c>
      <c r="E66" s="49" t="s">
        <v>361</v>
      </c>
      <c r="F66" s="504">
        <v>-1000</v>
      </c>
      <c r="G66" s="448">
        <v>950408</v>
      </c>
      <c r="H66" s="449">
        <v>952874</v>
      </c>
      <c r="I66" s="527">
        <f aca="true" t="shared" si="8" ref="I66:I71">G66-H66</f>
        <v>-2466</v>
      </c>
      <c r="J66" s="527">
        <f aca="true" t="shared" si="9" ref="J66:J71">$F66*I66</f>
        <v>2466000</v>
      </c>
      <c r="K66" s="527">
        <f aca="true" t="shared" si="10" ref="K66:K71">J66/1000000</f>
        <v>2.466</v>
      </c>
      <c r="L66" s="448">
        <v>993727</v>
      </c>
      <c r="M66" s="449">
        <v>993729</v>
      </c>
      <c r="N66" s="527">
        <f aca="true" t="shared" si="11" ref="N66:N71">L66-M66</f>
        <v>-2</v>
      </c>
      <c r="O66" s="527">
        <f aca="true" t="shared" si="12" ref="O66:O71">$F66*N66</f>
        <v>2000</v>
      </c>
      <c r="P66" s="527">
        <f aca="true" t="shared" si="13" ref="P66:P71">O66/1000000</f>
        <v>0.002</v>
      </c>
      <c r="Q66" s="184"/>
    </row>
    <row r="67" spans="1:17" ht="15.75" customHeight="1">
      <c r="A67" s="489">
        <v>5</v>
      </c>
      <c r="B67" s="490" t="s">
        <v>132</v>
      </c>
      <c r="C67" s="495">
        <v>4864993</v>
      </c>
      <c r="D67" s="48" t="s">
        <v>13</v>
      </c>
      <c r="E67" s="49" t="s">
        <v>361</v>
      </c>
      <c r="F67" s="504">
        <v>-1000</v>
      </c>
      <c r="G67" s="448">
        <v>940981</v>
      </c>
      <c r="H67" s="449">
        <v>943653</v>
      </c>
      <c r="I67" s="527">
        <f t="shared" si="8"/>
        <v>-2672</v>
      </c>
      <c r="J67" s="527">
        <f t="shared" si="9"/>
        <v>2672000</v>
      </c>
      <c r="K67" s="527">
        <f t="shared" si="10"/>
        <v>2.672</v>
      </c>
      <c r="L67" s="448">
        <v>992018</v>
      </c>
      <c r="M67" s="449">
        <v>992020</v>
      </c>
      <c r="N67" s="527">
        <f t="shared" si="11"/>
        <v>-2</v>
      </c>
      <c r="O67" s="527">
        <f t="shared" si="12"/>
        <v>2000</v>
      </c>
      <c r="P67" s="527">
        <f t="shared" si="13"/>
        <v>0.002</v>
      </c>
      <c r="Q67" s="184"/>
    </row>
    <row r="68" spans="1:17" ht="15.75" customHeight="1">
      <c r="A68" s="489">
        <v>6</v>
      </c>
      <c r="B68" s="490" t="s">
        <v>133</v>
      </c>
      <c r="C68" s="495">
        <v>4864914</v>
      </c>
      <c r="D68" s="48" t="s">
        <v>13</v>
      </c>
      <c r="E68" s="49" t="s">
        <v>361</v>
      </c>
      <c r="F68" s="504">
        <v>-1000</v>
      </c>
      <c r="G68" s="448">
        <v>83</v>
      </c>
      <c r="H68" s="449">
        <v>21</v>
      </c>
      <c r="I68" s="527">
        <f t="shared" si="8"/>
        <v>62</v>
      </c>
      <c r="J68" s="527">
        <f t="shared" si="9"/>
        <v>-62000</v>
      </c>
      <c r="K68" s="527">
        <f t="shared" si="10"/>
        <v>-0.062</v>
      </c>
      <c r="L68" s="448">
        <v>993445</v>
      </c>
      <c r="M68" s="449">
        <v>993735</v>
      </c>
      <c r="N68" s="527">
        <f t="shared" si="11"/>
        <v>-290</v>
      </c>
      <c r="O68" s="527">
        <f t="shared" si="12"/>
        <v>290000</v>
      </c>
      <c r="P68" s="527">
        <f t="shared" si="13"/>
        <v>0.29</v>
      </c>
      <c r="Q68" s="184"/>
    </row>
    <row r="69" spans="1:17" ht="15.75" customHeight="1">
      <c r="A69" s="489">
        <v>7</v>
      </c>
      <c r="B69" s="490" t="s">
        <v>134</v>
      </c>
      <c r="C69" s="495">
        <v>4865167</v>
      </c>
      <c r="D69" s="48" t="s">
        <v>13</v>
      </c>
      <c r="E69" s="49" t="s">
        <v>361</v>
      </c>
      <c r="F69" s="504">
        <v>-1000</v>
      </c>
      <c r="G69" s="448">
        <v>1670</v>
      </c>
      <c r="H69" s="449">
        <v>1669</v>
      </c>
      <c r="I69" s="527">
        <f t="shared" si="8"/>
        <v>1</v>
      </c>
      <c r="J69" s="527">
        <f t="shared" si="9"/>
        <v>-1000</v>
      </c>
      <c r="K69" s="527">
        <f t="shared" si="10"/>
        <v>-0.001</v>
      </c>
      <c r="L69" s="448">
        <v>983387</v>
      </c>
      <c r="M69" s="449">
        <v>983574</v>
      </c>
      <c r="N69" s="527">
        <f t="shared" si="11"/>
        <v>-187</v>
      </c>
      <c r="O69" s="527">
        <f t="shared" si="12"/>
        <v>187000</v>
      </c>
      <c r="P69" s="527">
        <f t="shared" si="13"/>
        <v>0.187</v>
      </c>
      <c r="Q69" s="184"/>
    </row>
    <row r="70" spans="1:17" s="92" customFormat="1" ht="15">
      <c r="A70" s="582">
        <v>8</v>
      </c>
      <c r="B70" s="700" t="s">
        <v>135</v>
      </c>
      <c r="C70" s="701">
        <v>4864893</v>
      </c>
      <c r="D70" s="77" t="s">
        <v>13</v>
      </c>
      <c r="E70" s="78" t="s">
        <v>361</v>
      </c>
      <c r="F70" s="583">
        <v>-2000</v>
      </c>
      <c r="G70" s="448">
        <v>998670</v>
      </c>
      <c r="H70" s="449">
        <v>998741</v>
      </c>
      <c r="I70" s="527">
        <f>G70-H70</f>
        <v>-71</v>
      </c>
      <c r="J70" s="527">
        <f t="shared" si="9"/>
        <v>142000</v>
      </c>
      <c r="K70" s="527">
        <f t="shared" si="10"/>
        <v>0.142</v>
      </c>
      <c r="L70" s="448">
        <v>989707</v>
      </c>
      <c r="M70" s="449">
        <v>989967</v>
      </c>
      <c r="N70" s="527">
        <f>L70-M70</f>
        <v>-260</v>
      </c>
      <c r="O70" s="527">
        <f t="shared" si="12"/>
        <v>520000</v>
      </c>
      <c r="P70" s="527">
        <f t="shared" si="13"/>
        <v>0.52</v>
      </c>
      <c r="Q70" s="584"/>
    </row>
    <row r="71" spans="1:17" ht="15.75" customHeight="1">
      <c r="A71" s="489">
        <v>9</v>
      </c>
      <c r="B71" s="490" t="s">
        <v>136</v>
      </c>
      <c r="C71" s="495">
        <v>4864918</v>
      </c>
      <c r="D71" s="48" t="s">
        <v>13</v>
      </c>
      <c r="E71" s="49" t="s">
        <v>361</v>
      </c>
      <c r="F71" s="504">
        <v>-1000</v>
      </c>
      <c r="G71" s="448"/>
      <c r="H71" s="449"/>
      <c r="I71" s="527">
        <f t="shared" si="8"/>
        <v>0</v>
      </c>
      <c r="J71" s="527">
        <f t="shared" si="9"/>
        <v>0</v>
      </c>
      <c r="K71" s="527">
        <f t="shared" si="10"/>
        <v>0</v>
      </c>
      <c r="L71" s="448"/>
      <c r="M71" s="449"/>
      <c r="N71" s="527">
        <f t="shared" si="11"/>
        <v>0</v>
      </c>
      <c r="O71" s="527">
        <f t="shared" si="12"/>
        <v>0</v>
      </c>
      <c r="P71" s="527">
        <f t="shared" si="13"/>
        <v>0</v>
      </c>
      <c r="Q71" s="184"/>
    </row>
    <row r="72" spans="1:17" ht="15.75" customHeight="1">
      <c r="A72" s="489"/>
      <c r="B72" s="492" t="s">
        <v>137</v>
      </c>
      <c r="C72" s="495"/>
      <c r="D72" s="48"/>
      <c r="E72" s="48"/>
      <c r="F72" s="504"/>
      <c r="G72" s="448"/>
      <c r="H72" s="449"/>
      <c r="I72" s="527"/>
      <c r="J72" s="527"/>
      <c r="K72" s="527"/>
      <c r="L72" s="448"/>
      <c r="M72" s="527"/>
      <c r="N72" s="527"/>
      <c r="O72" s="527"/>
      <c r="P72" s="527"/>
      <c r="Q72" s="184"/>
    </row>
    <row r="73" spans="1:17" ht="15.75" customHeight="1">
      <c r="A73" s="489">
        <v>10</v>
      </c>
      <c r="B73" s="490" t="s">
        <v>138</v>
      </c>
      <c r="C73" s="495">
        <v>4864916</v>
      </c>
      <c r="D73" s="48" t="s">
        <v>13</v>
      </c>
      <c r="E73" s="49" t="s">
        <v>361</v>
      </c>
      <c r="F73" s="504">
        <v>-1000</v>
      </c>
      <c r="G73" s="448">
        <v>12444</v>
      </c>
      <c r="H73" s="449">
        <v>12498</v>
      </c>
      <c r="I73" s="527">
        <f>G73-H73</f>
        <v>-54</v>
      </c>
      <c r="J73" s="527">
        <f>$F73*I73</f>
        <v>54000</v>
      </c>
      <c r="K73" s="527">
        <f>J73/1000000</f>
        <v>0.054</v>
      </c>
      <c r="L73" s="448">
        <v>956728</v>
      </c>
      <c r="M73" s="449">
        <v>956837</v>
      </c>
      <c r="N73" s="527">
        <f>L73-M73</f>
        <v>-109</v>
      </c>
      <c r="O73" s="527">
        <f>$F73*N73</f>
        <v>109000</v>
      </c>
      <c r="P73" s="529">
        <f>O73/1000000</f>
        <v>0.109</v>
      </c>
      <c r="Q73" s="184"/>
    </row>
    <row r="74" spans="1:17" ht="15.75" customHeight="1">
      <c r="A74" s="489">
        <v>11</v>
      </c>
      <c r="B74" s="490" t="s">
        <v>139</v>
      </c>
      <c r="C74" s="495">
        <v>4864917</v>
      </c>
      <c r="D74" s="48" t="s">
        <v>13</v>
      </c>
      <c r="E74" s="49" t="s">
        <v>361</v>
      </c>
      <c r="F74" s="504">
        <v>-1000</v>
      </c>
      <c r="G74" s="448">
        <v>966277</v>
      </c>
      <c r="H74" s="449">
        <v>966754</v>
      </c>
      <c r="I74" s="527">
        <f>G74-H74</f>
        <v>-477</v>
      </c>
      <c r="J74" s="527">
        <f>$F74*I74</f>
        <v>477000</v>
      </c>
      <c r="K74" s="527">
        <f>J74/1000000</f>
        <v>0.477</v>
      </c>
      <c r="L74" s="448">
        <v>899153</v>
      </c>
      <c r="M74" s="449">
        <v>900587</v>
      </c>
      <c r="N74" s="527">
        <f>L74-M74</f>
        <v>-1434</v>
      </c>
      <c r="O74" s="527">
        <f>$F74*N74</f>
        <v>1434000</v>
      </c>
      <c r="P74" s="529">
        <f>O74/1000000</f>
        <v>1.434</v>
      </c>
      <c r="Q74" s="184"/>
    </row>
    <row r="75" spans="1:17" ht="15.75" customHeight="1">
      <c r="A75" s="489"/>
      <c r="B75" s="491" t="s">
        <v>140</v>
      </c>
      <c r="C75" s="495"/>
      <c r="D75" s="52"/>
      <c r="E75" s="52"/>
      <c r="F75" s="504"/>
      <c r="G75" s="448"/>
      <c r="H75" s="449"/>
      <c r="I75" s="527"/>
      <c r="J75" s="527"/>
      <c r="K75" s="527"/>
      <c r="L75" s="448"/>
      <c r="M75" s="527"/>
      <c r="N75" s="527"/>
      <c r="O75" s="527"/>
      <c r="P75" s="527"/>
      <c r="Q75" s="184"/>
    </row>
    <row r="76" spans="1:17" ht="15.75" customHeight="1">
      <c r="A76" s="489">
        <v>12</v>
      </c>
      <c r="B76" s="490" t="s">
        <v>141</v>
      </c>
      <c r="C76" s="495">
        <v>4865053</v>
      </c>
      <c r="D76" s="48" t="s">
        <v>13</v>
      </c>
      <c r="E76" s="49" t="s">
        <v>361</v>
      </c>
      <c r="F76" s="504">
        <v>-1000</v>
      </c>
      <c r="G76" s="448">
        <v>21379</v>
      </c>
      <c r="H76" s="449">
        <v>21368</v>
      </c>
      <c r="I76" s="527">
        <f>G76-H76</f>
        <v>11</v>
      </c>
      <c r="J76" s="527">
        <f>$F76*I76</f>
        <v>-11000</v>
      </c>
      <c r="K76" s="527">
        <f>J76/1000000</f>
        <v>-0.011</v>
      </c>
      <c r="L76" s="448">
        <v>29504</v>
      </c>
      <c r="M76" s="449">
        <v>28992</v>
      </c>
      <c r="N76" s="527">
        <f>L76-M76</f>
        <v>512</v>
      </c>
      <c r="O76" s="527">
        <f>$F76*N76</f>
        <v>-512000</v>
      </c>
      <c r="P76" s="527">
        <f>O76/1000000</f>
        <v>-0.512</v>
      </c>
      <c r="Q76" s="184"/>
    </row>
    <row r="77" spans="1:17" ht="15.75" customHeight="1">
      <c r="A77" s="489">
        <v>13</v>
      </c>
      <c r="B77" s="490" t="s">
        <v>142</v>
      </c>
      <c r="C77" s="495">
        <v>4864986</v>
      </c>
      <c r="D77" s="48" t="s">
        <v>13</v>
      </c>
      <c r="E77" s="49" t="s">
        <v>361</v>
      </c>
      <c r="F77" s="504">
        <v>-1000</v>
      </c>
      <c r="G77" s="448">
        <v>19257</v>
      </c>
      <c r="H77" s="449">
        <v>19203</v>
      </c>
      <c r="I77" s="449">
        <f>G77-H77</f>
        <v>54</v>
      </c>
      <c r="J77" s="449">
        <f>$F77*I77</f>
        <v>-54000</v>
      </c>
      <c r="K77" s="449">
        <f>J77/1000000</f>
        <v>-0.054</v>
      </c>
      <c r="L77" s="448">
        <v>36631</v>
      </c>
      <c r="M77" s="449">
        <v>36544</v>
      </c>
      <c r="N77" s="449">
        <f>L77-M77</f>
        <v>87</v>
      </c>
      <c r="O77" s="449">
        <f>$F77*N77</f>
        <v>-87000</v>
      </c>
      <c r="P77" s="449">
        <f>O77/1000000</f>
        <v>-0.087</v>
      </c>
      <c r="Q77" s="184"/>
    </row>
    <row r="78" spans="1:17" ht="15.75" customHeight="1">
      <c r="A78" s="489"/>
      <c r="B78" s="492" t="s">
        <v>147</v>
      </c>
      <c r="C78" s="495"/>
      <c r="D78" s="48"/>
      <c r="E78" s="48"/>
      <c r="F78" s="504"/>
      <c r="G78" s="528"/>
      <c r="H78" s="449"/>
      <c r="I78" s="449"/>
      <c r="J78" s="449"/>
      <c r="K78" s="449"/>
      <c r="L78" s="528"/>
      <c r="M78" s="449"/>
      <c r="N78" s="449"/>
      <c r="O78" s="449"/>
      <c r="P78" s="449"/>
      <c r="Q78" s="184"/>
    </row>
    <row r="79" spans="1:17" ht="15.75" customHeight="1" thickBot="1">
      <c r="A79" s="493">
        <v>14</v>
      </c>
      <c r="B79" s="494" t="s">
        <v>148</v>
      </c>
      <c r="C79" s="496">
        <v>4902528</v>
      </c>
      <c r="D79" s="113" t="s">
        <v>13</v>
      </c>
      <c r="E79" s="55" t="s">
        <v>361</v>
      </c>
      <c r="F79" s="506">
        <v>100</v>
      </c>
      <c r="G79" s="453">
        <v>11525</v>
      </c>
      <c r="H79" s="454">
        <v>11525</v>
      </c>
      <c r="I79" s="454">
        <f>G79-H79</f>
        <v>0</v>
      </c>
      <c r="J79" s="454">
        <f>$F79*I79</f>
        <v>0</v>
      </c>
      <c r="K79" s="454">
        <f>J79/1000000</f>
        <v>0</v>
      </c>
      <c r="L79" s="453">
        <v>4086</v>
      </c>
      <c r="M79" s="454">
        <v>4086</v>
      </c>
      <c r="N79" s="454">
        <f>L79-M79</f>
        <v>0</v>
      </c>
      <c r="O79" s="454">
        <f>$F79*N79</f>
        <v>0</v>
      </c>
      <c r="P79" s="454">
        <f>O79/1000000</f>
        <v>0</v>
      </c>
      <c r="Q79" s="185"/>
    </row>
    <row r="80" spans="1:16" ht="15.75" thickTop="1">
      <c r="A80" s="11"/>
      <c r="B80" s="20"/>
      <c r="C80" s="13"/>
      <c r="D80" s="14"/>
      <c r="E80" s="10"/>
      <c r="F80" s="433"/>
      <c r="G80" s="111"/>
      <c r="H80" s="21"/>
      <c r="I80" s="23"/>
      <c r="J80" s="23"/>
      <c r="K80" s="23"/>
      <c r="L80" s="21"/>
      <c r="M80" s="21"/>
      <c r="N80" s="23"/>
      <c r="O80" s="23"/>
      <c r="P80" s="23"/>
    </row>
    <row r="81" spans="2:16" ht="18">
      <c r="B81" s="385" t="s">
        <v>262</v>
      </c>
      <c r="F81" s="246"/>
      <c r="I81" s="19"/>
      <c r="J81" s="19"/>
      <c r="K81" s="486">
        <f>SUM(K62:K79)</f>
        <v>6.407</v>
      </c>
      <c r="L81" s="21"/>
      <c r="N81" s="19"/>
      <c r="O81" s="19"/>
      <c r="P81" s="486">
        <f>SUM(P62:P79)</f>
        <v>3.866999999999999</v>
      </c>
    </row>
    <row r="82" spans="2:16" ht="18">
      <c r="B82" s="385"/>
      <c r="F82" s="246"/>
      <c r="I82" s="19"/>
      <c r="J82" s="19"/>
      <c r="K82" s="23"/>
      <c r="L82" s="21"/>
      <c r="N82" s="19"/>
      <c r="O82" s="19"/>
      <c r="P82" s="387"/>
    </row>
    <row r="83" spans="2:16" ht="18">
      <c r="B83" s="385" t="s">
        <v>150</v>
      </c>
      <c r="F83" s="246"/>
      <c r="I83" s="19"/>
      <c r="J83" s="19"/>
      <c r="K83" s="486">
        <f>SUM(K81:K82)</f>
        <v>6.407</v>
      </c>
      <c r="L83" s="21"/>
      <c r="N83" s="19"/>
      <c r="O83" s="19"/>
      <c r="P83" s="486">
        <f>SUM(P81:P82)</f>
        <v>3.866999999999999</v>
      </c>
    </row>
    <row r="84" spans="6:18" ht="15">
      <c r="F84" s="246"/>
      <c r="I84" s="19"/>
      <c r="J84" s="19"/>
      <c r="K84" s="23"/>
      <c r="L84" s="21"/>
      <c r="N84" s="19"/>
      <c r="O84" s="19"/>
      <c r="P84" s="23"/>
      <c r="R84">
        <v>6</v>
      </c>
    </row>
    <row r="85" spans="6:16" ht="15">
      <c r="F85" s="246"/>
      <c r="I85" s="19"/>
      <c r="J85" s="19"/>
      <c r="K85" s="23"/>
      <c r="L85" s="21"/>
      <c r="N85" s="19"/>
      <c r="O85" s="19"/>
      <c r="P85" s="23"/>
    </row>
    <row r="86" spans="6:18" ht="15">
      <c r="F86" s="246"/>
      <c r="I86" s="19"/>
      <c r="J86" s="19"/>
      <c r="K86" s="23"/>
      <c r="L86" s="21"/>
      <c r="N86" s="19"/>
      <c r="O86" s="19"/>
      <c r="P86" s="23"/>
      <c r="Q86" s="313" t="str">
        <f>NDPL!Q1</f>
        <v>MARCH-2012</v>
      </c>
      <c r="R86" s="313"/>
    </row>
    <row r="87" spans="1:16" ht="18.75" thickBot="1">
      <c r="A87" s="404" t="s">
        <v>261</v>
      </c>
      <c r="F87" s="246"/>
      <c r="G87" s="7"/>
      <c r="H87" s="7"/>
      <c r="I87" s="58" t="s">
        <v>8</v>
      </c>
      <c r="J87" s="21"/>
      <c r="K87" s="21"/>
      <c r="L87" s="21"/>
      <c r="M87" s="21"/>
      <c r="N87" s="58" t="s">
        <v>7</v>
      </c>
      <c r="O87" s="21"/>
      <c r="P87" s="21"/>
    </row>
    <row r="88" spans="1:17" ht="39.75" thickBot="1" thickTop="1">
      <c r="A88" s="43" t="s">
        <v>9</v>
      </c>
      <c r="B88" s="40" t="s">
        <v>10</v>
      </c>
      <c r="C88" s="41" t="s">
        <v>1</v>
      </c>
      <c r="D88" s="41" t="s">
        <v>2</v>
      </c>
      <c r="E88" s="41" t="s">
        <v>3</v>
      </c>
      <c r="F88" s="41" t="s">
        <v>11</v>
      </c>
      <c r="G88" s="43" t="str">
        <f>NDPL!G5</f>
        <v>FINAL READING 01/04/12</v>
      </c>
      <c r="H88" s="41" t="str">
        <f>NDPL!H5</f>
        <v>INTIAL READING 01/03/12</v>
      </c>
      <c r="I88" s="41" t="s">
        <v>4</v>
      </c>
      <c r="J88" s="41" t="s">
        <v>5</v>
      </c>
      <c r="K88" s="41" t="s">
        <v>6</v>
      </c>
      <c r="L88" s="43" t="str">
        <f>NDPL!G5</f>
        <v>FINAL READING 01/04/12</v>
      </c>
      <c r="M88" s="41" t="str">
        <f>NDPL!H5</f>
        <v>INTIAL READING 01/03/12</v>
      </c>
      <c r="N88" s="41" t="s">
        <v>4</v>
      </c>
      <c r="O88" s="41" t="s">
        <v>5</v>
      </c>
      <c r="P88" s="41" t="s">
        <v>6</v>
      </c>
      <c r="Q88" s="42" t="s">
        <v>324</v>
      </c>
    </row>
    <row r="89" spans="1:16" ht="17.25" thickBot="1" thickTop="1">
      <c r="A89" s="6"/>
      <c r="B89" s="51"/>
      <c r="C89" s="4"/>
      <c r="D89" s="4"/>
      <c r="E89" s="4"/>
      <c r="F89" s="436"/>
      <c r="G89" s="4"/>
      <c r="H89" s="4"/>
      <c r="I89" s="4"/>
      <c r="J89" s="4"/>
      <c r="K89" s="4"/>
      <c r="L89" s="22"/>
      <c r="M89" s="4"/>
      <c r="N89" s="4"/>
      <c r="O89" s="4"/>
      <c r="P89" s="4"/>
    </row>
    <row r="90" spans="1:17" ht="15.75" customHeight="1" thickTop="1">
      <c r="A90" s="487"/>
      <c r="B90" s="498" t="s">
        <v>35</v>
      </c>
      <c r="C90" s="499"/>
      <c r="D90" s="104"/>
      <c r="E90" s="114"/>
      <c r="F90" s="437"/>
      <c r="G90" s="39"/>
      <c r="H90" s="27"/>
      <c r="I90" s="28"/>
      <c r="J90" s="28"/>
      <c r="K90" s="28"/>
      <c r="L90" s="26"/>
      <c r="M90" s="27"/>
      <c r="N90" s="28"/>
      <c r="O90" s="28"/>
      <c r="P90" s="28"/>
      <c r="Q90" s="183"/>
    </row>
    <row r="91" spans="1:17" ht="15.75" customHeight="1">
      <c r="A91" s="489">
        <v>1</v>
      </c>
      <c r="B91" s="490" t="s">
        <v>36</v>
      </c>
      <c r="C91" s="495">
        <v>4864889</v>
      </c>
      <c r="D91" s="48" t="s">
        <v>13</v>
      </c>
      <c r="E91" s="49" t="s">
        <v>361</v>
      </c>
      <c r="F91" s="504">
        <v>-1000</v>
      </c>
      <c r="G91" s="448">
        <v>991489</v>
      </c>
      <c r="H91" s="449">
        <v>991381</v>
      </c>
      <c r="I91" s="524">
        <f>G91-H91</f>
        <v>108</v>
      </c>
      <c r="J91" s="524">
        <f aca="true" t="shared" si="14" ref="J91:J101">$F91*I91</f>
        <v>-108000</v>
      </c>
      <c r="K91" s="524">
        <f aca="true" t="shared" si="15" ref="K91:K101">J91/1000000</f>
        <v>-0.108</v>
      </c>
      <c r="L91" s="448">
        <v>998460</v>
      </c>
      <c r="M91" s="449">
        <v>998460</v>
      </c>
      <c r="N91" s="449">
        <f>L91-M91</f>
        <v>0</v>
      </c>
      <c r="O91" s="449">
        <f aca="true" t="shared" si="16" ref="O91:O101">$F91*N91</f>
        <v>0</v>
      </c>
      <c r="P91" s="449">
        <f aca="true" t="shared" si="17" ref="P91:P101">O91/1000000</f>
        <v>0</v>
      </c>
      <c r="Q91" s="184"/>
    </row>
    <row r="92" spans="1:17" ht="15.75" customHeight="1">
      <c r="A92" s="489">
        <v>2</v>
      </c>
      <c r="B92" s="490" t="s">
        <v>37</v>
      </c>
      <c r="C92" s="495">
        <v>5128405</v>
      </c>
      <c r="D92" s="48" t="s">
        <v>13</v>
      </c>
      <c r="E92" s="49" t="s">
        <v>361</v>
      </c>
      <c r="F92" s="504">
        <v>-500</v>
      </c>
      <c r="G92" s="448">
        <v>1000006</v>
      </c>
      <c r="H92" s="449">
        <v>999877</v>
      </c>
      <c r="I92" s="356">
        <f aca="true" t="shared" si="18" ref="I92:I98">G92-H92</f>
        <v>129</v>
      </c>
      <c r="J92" s="356">
        <f t="shared" si="14"/>
        <v>-64500</v>
      </c>
      <c r="K92" s="356">
        <f t="shared" si="15"/>
        <v>-0.0645</v>
      </c>
      <c r="L92" s="448">
        <v>999843</v>
      </c>
      <c r="M92" s="449">
        <v>999839</v>
      </c>
      <c r="N92" s="449">
        <f aca="true" t="shared" si="19" ref="N92:N98">L92-M92</f>
        <v>4</v>
      </c>
      <c r="O92" s="449">
        <f t="shared" si="16"/>
        <v>-2000</v>
      </c>
      <c r="P92" s="449">
        <f t="shared" si="17"/>
        <v>-0.002</v>
      </c>
      <c r="Q92" s="728" t="s">
        <v>387</v>
      </c>
    </row>
    <row r="93" spans="1:17" ht="15.75" customHeight="1">
      <c r="A93" s="489"/>
      <c r="B93" s="492" t="s">
        <v>395</v>
      </c>
      <c r="C93" s="495"/>
      <c r="D93" s="48"/>
      <c r="E93" s="49"/>
      <c r="F93" s="504"/>
      <c r="G93" s="530"/>
      <c r="H93" s="524"/>
      <c r="I93" s="524"/>
      <c r="J93" s="524"/>
      <c r="K93" s="524"/>
      <c r="L93" s="448"/>
      <c r="M93" s="449"/>
      <c r="N93" s="449"/>
      <c r="O93" s="449"/>
      <c r="P93" s="449"/>
      <c r="Q93" s="184"/>
    </row>
    <row r="94" spans="1:17" ht="15">
      <c r="A94" s="489">
        <v>3</v>
      </c>
      <c r="B94" s="431" t="s">
        <v>114</v>
      </c>
      <c r="C94" s="495">
        <v>4865136</v>
      </c>
      <c r="D94" s="52" t="s">
        <v>13</v>
      </c>
      <c r="E94" s="49" t="s">
        <v>361</v>
      </c>
      <c r="F94" s="504">
        <v>-200</v>
      </c>
      <c r="G94" s="448">
        <v>24406</v>
      </c>
      <c r="H94" s="449">
        <v>22606</v>
      </c>
      <c r="I94" s="524">
        <f>G94-H94</f>
        <v>1800</v>
      </c>
      <c r="J94" s="524">
        <f t="shared" si="14"/>
        <v>-360000</v>
      </c>
      <c r="K94" s="524">
        <f t="shared" si="15"/>
        <v>-0.36</v>
      </c>
      <c r="L94" s="448">
        <v>62490</v>
      </c>
      <c r="M94" s="449">
        <v>62452</v>
      </c>
      <c r="N94" s="449">
        <f>L94-M94</f>
        <v>38</v>
      </c>
      <c r="O94" s="449">
        <f t="shared" si="16"/>
        <v>-7600</v>
      </c>
      <c r="P94" s="452">
        <f t="shared" si="17"/>
        <v>-0.0076</v>
      </c>
      <c r="Q94" s="587"/>
    </row>
    <row r="95" spans="1:17" ht="15.75" customHeight="1">
      <c r="A95" s="489">
        <v>4</v>
      </c>
      <c r="B95" s="490" t="s">
        <v>115</v>
      </c>
      <c r="C95" s="495">
        <v>4865137</v>
      </c>
      <c r="D95" s="48" t="s">
        <v>13</v>
      </c>
      <c r="E95" s="49" t="s">
        <v>361</v>
      </c>
      <c r="F95" s="504">
        <v>-100</v>
      </c>
      <c r="G95" s="448">
        <v>38195</v>
      </c>
      <c r="H95" s="449">
        <v>32631</v>
      </c>
      <c r="I95" s="524">
        <f t="shared" si="18"/>
        <v>5564</v>
      </c>
      <c r="J95" s="524">
        <f t="shared" si="14"/>
        <v>-556400</v>
      </c>
      <c r="K95" s="524">
        <f t="shared" si="15"/>
        <v>-0.5564</v>
      </c>
      <c r="L95" s="448">
        <v>121505</v>
      </c>
      <c r="M95" s="449">
        <v>121413</v>
      </c>
      <c r="N95" s="449">
        <f t="shared" si="19"/>
        <v>92</v>
      </c>
      <c r="O95" s="449">
        <f t="shared" si="16"/>
        <v>-9200</v>
      </c>
      <c r="P95" s="449">
        <f t="shared" si="17"/>
        <v>-0.0092</v>
      </c>
      <c r="Q95" s="184"/>
    </row>
    <row r="96" spans="1:17" ht="15">
      <c r="A96" s="489">
        <v>5</v>
      </c>
      <c r="B96" s="490" t="s">
        <v>116</v>
      </c>
      <c r="C96" s="495">
        <v>4865138</v>
      </c>
      <c r="D96" s="48" t="s">
        <v>13</v>
      </c>
      <c r="E96" s="49" t="s">
        <v>361</v>
      </c>
      <c r="F96" s="504">
        <v>-200</v>
      </c>
      <c r="G96" s="451">
        <v>988843</v>
      </c>
      <c r="H96" s="452">
        <v>989526</v>
      </c>
      <c r="I96" s="356">
        <f>G96-H96</f>
        <v>-683</v>
      </c>
      <c r="J96" s="356">
        <f t="shared" si="14"/>
        <v>136600</v>
      </c>
      <c r="K96" s="356">
        <f t="shared" si="15"/>
        <v>0.1366</v>
      </c>
      <c r="L96" s="451">
        <v>4293</v>
      </c>
      <c r="M96" s="452">
        <v>4264</v>
      </c>
      <c r="N96" s="452">
        <f>L96-M96</f>
        <v>29</v>
      </c>
      <c r="O96" s="452">
        <f t="shared" si="16"/>
        <v>-5800</v>
      </c>
      <c r="P96" s="452">
        <f t="shared" si="17"/>
        <v>-0.0058</v>
      </c>
      <c r="Q96" s="707"/>
    </row>
    <row r="97" spans="1:17" ht="15">
      <c r="A97" s="489">
        <v>6</v>
      </c>
      <c r="B97" s="490" t="s">
        <v>117</v>
      </c>
      <c r="C97" s="495">
        <v>4865139</v>
      </c>
      <c r="D97" s="48" t="s">
        <v>13</v>
      </c>
      <c r="E97" s="49" t="s">
        <v>361</v>
      </c>
      <c r="F97" s="504">
        <v>-200</v>
      </c>
      <c r="G97" s="448">
        <v>44652</v>
      </c>
      <c r="H97" s="449">
        <v>42190</v>
      </c>
      <c r="I97" s="524">
        <f t="shared" si="18"/>
        <v>2462</v>
      </c>
      <c r="J97" s="524">
        <f t="shared" si="14"/>
        <v>-492400</v>
      </c>
      <c r="K97" s="524">
        <f t="shared" si="15"/>
        <v>-0.4924</v>
      </c>
      <c r="L97" s="448">
        <v>80321</v>
      </c>
      <c r="M97" s="449">
        <v>80276</v>
      </c>
      <c r="N97" s="449">
        <f t="shared" si="19"/>
        <v>45</v>
      </c>
      <c r="O97" s="449">
        <f t="shared" si="16"/>
        <v>-9000</v>
      </c>
      <c r="P97" s="449">
        <f t="shared" si="17"/>
        <v>-0.009</v>
      </c>
      <c r="Q97" s="698"/>
    </row>
    <row r="98" spans="1:17" ht="15.75" customHeight="1">
      <c r="A98" s="489">
        <v>7</v>
      </c>
      <c r="B98" s="490" t="s">
        <v>118</v>
      </c>
      <c r="C98" s="495">
        <v>4864948</v>
      </c>
      <c r="D98" s="48" t="s">
        <v>13</v>
      </c>
      <c r="E98" s="49" t="s">
        <v>361</v>
      </c>
      <c r="F98" s="504">
        <v>-1000</v>
      </c>
      <c r="G98" s="448">
        <v>67410</v>
      </c>
      <c r="H98" s="449">
        <v>67669</v>
      </c>
      <c r="I98" s="524">
        <f t="shared" si="18"/>
        <v>-259</v>
      </c>
      <c r="J98" s="524">
        <f t="shared" si="14"/>
        <v>259000</v>
      </c>
      <c r="K98" s="524">
        <f t="shared" si="15"/>
        <v>0.259</v>
      </c>
      <c r="L98" s="448">
        <v>232</v>
      </c>
      <c r="M98" s="449">
        <v>232</v>
      </c>
      <c r="N98" s="449">
        <f t="shared" si="19"/>
        <v>0</v>
      </c>
      <c r="O98" s="449">
        <f t="shared" si="16"/>
        <v>0</v>
      </c>
      <c r="P98" s="449">
        <f t="shared" si="17"/>
        <v>0</v>
      </c>
      <c r="Q98" s="184"/>
    </row>
    <row r="99" spans="1:17" ht="15.75" customHeight="1">
      <c r="A99" s="489">
        <v>8</v>
      </c>
      <c r="B99" s="490" t="s">
        <v>391</v>
      </c>
      <c r="C99" s="495">
        <v>4864949</v>
      </c>
      <c r="D99" s="48" t="s">
        <v>13</v>
      </c>
      <c r="E99" s="49" t="s">
        <v>361</v>
      </c>
      <c r="F99" s="504">
        <v>-1000</v>
      </c>
      <c r="G99" s="448">
        <v>5877</v>
      </c>
      <c r="H99" s="449">
        <v>3498</v>
      </c>
      <c r="I99" s="524">
        <f>G99-H99</f>
        <v>2379</v>
      </c>
      <c r="J99" s="524">
        <f t="shared" si="14"/>
        <v>-2379000</v>
      </c>
      <c r="K99" s="524">
        <f t="shared" si="15"/>
        <v>-2.379</v>
      </c>
      <c r="L99" s="448">
        <v>54</v>
      </c>
      <c r="M99" s="449">
        <v>54</v>
      </c>
      <c r="N99" s="449">
        <f>L99-M99</f>
        <v>0</v>
      </c>
      <c r="O99" s="449">
        <f t="shared" si="16"/>
        <v>0</v>
      </c>
      <c r="P99" s="449">
        <f t="shared" si="17"/>
        <v>0</v>
      </c>
      <c r="Q99" s="588"/>
    </row>
    <row r="100" spans="1:17" ht="15.75" customHeight="1">
      <c r="A100" s="489">
        <v>9</v>
      </c>
      <c r="B100" s="490" t="s">
        <v>377</v>
      </c>
      <c r="C100" s="495">
        <v>5128434</v>
      </c>
      <c r="D100" s="48" t="s">
        <v>13</v>
      </c>
      <c r="E100" s="49" t="s">
        <v>361</v>
      </c>
      <c r="F100" s="504">
        <v>-800</v>
      </c>
      <c r="G100" s="448">
        <v>994597</v>
      </c>
      <c r="H100" s="449">
        <v>996079</v>
      </c>
      <c r="I100" s="524">
        <f>G100-H100</f>
        <v>-1482</v>
      </c>
      <c r="J100" s="524">
        <f t="shared" si="14"/>
        <v>1185600</v>
      </c>
      <c r="K100" s="524">
        <f t="shared" si="15"/>
        <v>1.1856</v>
      </c>
      <c r="L100" s="448">
        <v>998394</v>
      </c>
      <c r="M100" s="449">
        <v>998437</v>
      </c>
      <c r="N100" s="449">
        <f>L100-M100</f>
        <v>-43</v>
      </c>
      <c r="O100" s="449">
        <f t="shared" si="16"/>
        <v>34400</v>
      </c>
      <c r="P100" s="449">
        <f t="shared" si="17"/>
        <v>0.0344</v>
      </c>
      <c r="Q100" s="184"/>
    </row>
    <row r="101" spans="1:17" ht="15.75" customHeight="1">
      <c r="A101" s="489">
        <v>10</v>
      </c>
      <c r="B101" s="490" t="s">
        <v>406</v>
      </c>
      <c r="C101" s="495">
        <v>5128445</v>
      </c>
      <c r="D101" s="200" t="s">
        <v>13</v>
      </c>
      <c r="E101" s="316" t="s">
        <v>361</v>
      </c>
      <c r="F101" s="504">
        <v>-800</v>
      </c>
      <c r="G101" s="448">
        <v>2398</v>
      </c>
      <c r="H101" s="449">
        <v>1132</v>
      </c>
      <c r="I101" s="524">
        <f>G101-H101</f>
        <v>1266</v>
      </c>
      <c r="J101" s="524">
        <f t="shared" si="14"/>
        <v>-1012800</v>
      </c>
      <c r="K101" s="524">
        <f t="shared" si="15"/>
        <v>-1.0128</v>
      </c>
      <c r="L101" s="448">
        <v>160</v>
      </c>
      <c r="M101" s="449">
        <v>126</v>
      </c>
      <c r="N101" s="449">
        <f>L101-M101</f>
        <v>34</v>
      </c>
      <c r="O101" s="449">
        <f t="shared" si="16"/>
        <v>-27200</v>
      </c>
      <c r="P101" s="449">
        <f t="shared" si="17"/>
        <v>-0.0272</v>
      </c>
      <c r="Q101" s="184"/>
    </row>
    <row r="102" spans="1:17" ht="15.75" customHeight="1">
      <c r="A102" s="489"/>
      <c r="B102" s="491" t="s">
        <v>396</v>
      </c>
      <c r="C102" s="495"/>
      <c r="D102" s="52"/>
      <c r="E102" s="52"/>
      <c r="F102" s="504"/>
      <c r="G102" s="530"/>
      <c r="H102" s="524"/>
      <c r="I102" s="524"/>
      <c r="J102" s="524"/>
      <c r="K102" s="524"/>
      <c r="L102" s="448"/>
      <c r="M102" s="449"/>
      <c r="N102" s="449"/>
      <c r="O102" s="449"/>
      <c r="P102" s="449"/>
      <c r="Q102" s="184"/>
    </row>
    <row r="103" spans="1:17" ht="15.75" customHeight="1">
      <c r="A103" s="489">
        <v>11</v>
      </c>
      <c r="B103" s="490" t="s">
        <v>119</v>
      </c>
      <c r="C103" s="495">
        <v>4864951</v>
      </c>
      <c r="D103" s="48" t="s">
        <v>13</v>
      </c>
      <c r="E103" s="49" t="s">
        <v>361</v>
      </c>
      <c r="F103" s="504">
        <v>-1000</v>
      </c>
      <c r="G103" s="448">
        <v>997432</v>
      </c>
      <c r="H103" s="449">
        <v>998045</v>
      </c>
      <c r="I103" s="524">
        <f>G103-H103</f>
        <v>-613</v>
      </c>
      <c r="J103" s="524">
        <f aca="true" t="shared" si="20" ref="J103:J110">$F103*I103</f>
        <v>613000</v>
      </c>
      <c r="K103" s="524">
        <f aca="true" t="shared" si="21" ref="K103:K110">J103/1000000</f>
        <v>0.613</v>
      </c>
      <c r="L103" s="448">
        <v>38056</v>
      </c>
      <c r="M103" s="449">
        <v>38077</v>
      </c>
      <c r="N103" s="449">
        <f>L103-M103</f>
        <v>-21</v>
      </c>
      <c r="O103" s="449">
        <f aca="true" t="shared" si="22" ref="O103:O110">$F103*N103</f>
        <v>21000</v>
      </c>
      <c r="P103" s="449">
        <f aca="true" t="shared" si="23" ref="P103:P110">O103/1000000</f>
        <v>0.021</v>
      </c>
      <c r="Q103" s="184"/>
    </row>
    <row r="104" spans="1:17" ht="15.75" customHeight="1">
      <c r="A104" s="489">
        <v>12</v>
      </c>
      <c r="B104" s="490" t="s">
        <v>120</v>
      </c>
      <c r="C104" s="495">
        <v>4902501</v>
      </c>
      <c r="D104" s="48" t="s">
        <v>13</v>
      </c>
      <c r="E104" s="49" t="s">
        <v>361</v>
      </c>
      <c r="F104" s="504">
        <v>-1333.33</v>
      </c>
      <c r="G104" s="448">
        <v>997353</v>
      </c>
      <c r="H104" s="449">
        <v>997835</v>
      </c>
      <c r="I104" s="356">
        <f>G104-H104</f>
        <v>-482</v>
      </c>
      <c r="J104" s="356">
        <f t="shared" si="20"/>
        <v>642665.0599999999</v>
      </c>
      <c r="K104" s="729">
        <f t="shared" si="21"/>
        <v>0.6426650599999999</v>
      </c>
      <c r="L104" s="448">
        <v>491</v>
      </c>
      <c r="M104" s="449">
        <v>499</v>
      </c>
      <c r="N104" s="452">
        <f>L104-M104</f>
        <v>-8</v>
      </c>
      <c r="O104" s="449">
        <f t="shared" si="22"/>
        <v>10666.64</v>
      </c>
      <c r="P104" s="730">
        <f t="shared" si="23"/>
        <v>0.01066664</v>
      </c>
      <c r="Q104" s="184"/>
    </row>
    <row r="105" spans="1:17" ht="15.75" customHeight="1">
      <c r="A105" s="489"/>
      <c r="B105" s="490"/>
      <c r="C105" s="495"/>
      <c r="D105" s="48"/>
      <c r="E105" s="49"/>
      <c r="F105" s="504"/>
      <c r="G105" s="415"/>
      <c r="H105" s="414"/>
      <c r="I105" s="356"/>
      <c r="J105" s="356"/>
      <c r="K105" s="356"/>
      <c r="L105" s="421"/>
      <c r="M105" s="414"/>
      <c r="N105" s="452"/>
      <c r="O105" s="449"/>
      <c r="P105" s="449"/>
      <c r="Q105" s="184"/>
    </row>
    <row r="106" spans="1:17" ht="15.75" customHeight="1">
      <c r="A106" s="489"/>
      <c r="B106" s="492" t="s">
        <v>121</v>
      </c>
      <c r="C106" s="495"/>
      <c r="D106" s="48"/>
      <c r="E106" s="48"/>
      <c r="F106" s="504"/>
      <c r="G106" s="530"/>
      <c r="H106" s="524"/>
      <c r="I106" s="524"/>
      <c r="J106" s="524"/>
      <c r="K106" s="524"/>
      <c r="L106" s="448"/>
      <c r="M106" s="449"/>
      <c r="N106" s="449"/>
      <c r="O106" s="449"/>
      <c r="P106" s="449"/>
      <c r="Q106" s="184"/>
    </row>
    <row r="107" spans="1:17" ht="15.75" customHeight="1">
      <c r="A107" s="489">
        <v>13</v>
      </c>
      <c r="B107" s="431" t="s">
        <v>47</v>
      </c>
      <c r="C107" s="495">
        <v>4864843</v>
      </c>
      <c r="D107" s="52" t="s">
        <v>13</v>
      </c>
      <c r="E107" s="49" t="s">
        <v>361</v>
      </c>
      <c r="F107" s="504">
        <v>-1000</v>
      </c>
      <c r="G107" s="448">
        <v>687</v>
      </c>
      <c r="H107" s="449">
        <v>701</v>
      </c>
      <c r="I107" s="524">
        <f>G107-H107</f>
        <v>-14</v>
      </c>
      <c r="J107" s="524">
        <f t="shared" si="20"/>
        <v>14000</v>
      </c>
      <c r="K107" s="524">
        <f t="shared" si="21"/>
        <v>0.014</v>
      </c>
      <c r="L107" s="448">
        <v>16372</v>
      </c>
      <c r="M107" s="449">
        <v>16325</v>
      </c>
      <c r="N107" s="449">
        <f>L107-M107</f>
        <v>47</v>
      </c>
      <c r="O107" s="449">
        <f t="shared" si="22"/>
        <v>-47000</v>
      </c>
      <c r="P107" s="449">
        <f t="shared" si="23"/>
        <v>-0.047</v>
      </c>
      <c r="Q107" s="184"/>
    </row>
    <row r="108" spans="1:17" ht="15.75" customHeight="1">
      <c r="A108" s="489">
        <v>14</v>
      </c>
      <c r="B108" s="490" t="s">
        <v>48</v>
      </c>
      <c r="C108" s="495">
        <v>4864844</v>
      </c>
      <c r="D108" s="48" t="s">
        <v>13</v>
      </c>
      <c r="E108" s="49" t="s">
        <v>361</v>
      </c>
      <c r="F108" s="504">
        <v>-1000</v>
      </c>
      <c r="G108" s="448">
        <v>999419</v>
      </c>
      <c r="H108" s="449">
        <v>999317</v>
      </c>
      <c r="I108" s="524">
        <f>G108-H108</f>
        <v>102</v>
      </c>
      <c r="J108" s="524">
        <f t="shared" si="20"/>
        <v>-102000</v>
      </c>
      <c r="K108" s="524">
        <f t="shared" si="21"/>
        <v>-0.102</v>
      </c>
      <c r="L108" s="448">
        <v>3175</v>
      </c>
      <c r="M108" s="449">
        <v>3073</v>
      </c>
      <c r="N108" s="449">
        <f>L108-M108</f>
        <v>102</v>
      </c>
      <c r="O108" s="449">
        <f t="shared" si="22"/>
        <v>-102000</v>
      </c>
      <c r="P108" s="449">
        <f t="shared" si="23"/>
        <v>-0.102</v>
      </c>
      <c r="Q108" s="184"/>
    </row>
    <row r="109" spans="1:17" ht="15.75" customHeight="1">
      <c r="A109" s="489"/>
      <c r="B109" s="492" t="s">
        <v>49</v>
      </c>
      <c r="C109" s="495"/>
      <c r="D109" s="48"/>
      <c r="E109" s="48"/>
      <c r="F109" s="504"/>
      <c r="G109" s="530"/>
      <c r="H109" s="524"/>
      <c r="I109" s="524"/>
      <c r="J109" s="524"/>
      <c r="K109" s="524"/>
      <c r="L109" s="448"/>
      <c r="M109" s="449"/>
      <c r="N109" s="449"/>
      <c r="O109" s="449"/>
      <c r="P109" s="449"/>
      <c r="Q109" s="184"/>
    </row>
    <row r="110" spans="1:17" ht="15.75" customHeight="1">
      <c r="A110" s="489">
        <v>15</v>
      </c>
      <c r="B110" s="490" t="s">
        <v>86</v>
      </c>
      <c r="C110" s="495">
        <v>4865169</v>
      </c>
      <c r="D110" s="48" t="s">
        <v>13</v>
      </c>
      <c r="E110" s="49" t="s">
        <v>361</v>
      </c>
      <c r="F110" s="504">
        <v>-1000</v>
      </c>
      <c r="G110" s="448">
        <v>1286</v>
      </c>
      <c r="H110" s="449">
        <v>1144</v>
      </c>
      <c r="I110" s="524">
        <f>G110-H110</f>
        <v>142</v>
      </c>
      <c r="J110" s="524">
        <f t="shared" si="20"/>
        <v>-142000</v>
      </c>
      <c r="K110" s="524">
        <f t="shared" si="21"/>
        <v>-0.142</v>
      </c>
      <c r="L110" s="448">
        <v>56251</v>
      </c>
      <c r="M110" s="449">
        <v>56115</v>
      </c>
      <c r="N110" s="449">
        <f>L110-M110</f>
        <v>136</v>
      </c>
      <c r="O110" s="449">
        <f t="shared" si="22"/>
        <v>-136000</v>
      </c>
      <c r="P110" s="449">
        <f t="shared" si="23"/>
        <v>-0.136</v>
      </c>
      <c r="Q110" s="184"/>
    </row>
    <row r="111" spans="1:17" ht="15.75" customHeight="1">
      <c r="A111" s="489"/>
      <c r="B111" s="491" t="s">
        <v>53</v>
      </c>
      <c r="C111" s="471"/>
      <c r="D111" s="52"/>
      <c r="E111" s="52"/>
      <c r="F111" s="504"/>
      <c r="G111" s="530"/>
      <c r="H111" s="531"/>
      <c r="I111" s="531"/>
      <c r="J111" s="531"/>
      <c r="K111" s="524"/>
      <c r="L111" s="451"/>
      <c r="M111" s="527"/>
      <c r="N111" s="527"/>
      <c r="O111" s="527"/>
      <c r="P111" s="449"/>
      <c r="Q111" s="231"/>
    </row>
    <row r="112" spans="1:17" ht="15.75" customHeight="1">
      <c r="A112" s="489"/>
      <c r="B112" s="491" t="s">
        <v>54</v>
      </c>
      <c r="C112" s="471"/>
      <c r="D112" s="52"/>
      <c r="E112" s="52"/>
      <c r="F112" s="504"/>
      <c r="G112" s="530"/>
      <c r="H112" s="531"/>
      <c r="I112" s="531"/>
      <c r="J112" s="531"/>
      <c r="K112" s="524"/>
      <c r="L112" s="451"/>
      <c r="M112" s="527"/>
      <c r="N112" s="527"/>
      <c r="O112" s="527"/>
      <c r="P112" s="449"/>
      <c r="Q112" s="231"/>
    </row>
    <row r="113" spans="1:17" ht="15.75" customHeight="1">
      <c r="A113" s="497"/>
      <c r="B113" s="500" t="s">
        <v>67</v>
      </c>
      <c r="C113" s="495"/>
      <c r="D113" s="52"/>
      <c r="E113" s="52"/>
      <c r="F113" s="504"/>
      <c r="G113" s="530"/>
      <c r="H113" s="524"/>
      <c r="I113" s="524"/>
      <c r="J113" s="524"/>
      <c r="K113" s="524"/>
      <c r="L113" s="451"/>
      <c r="M113" s="449"/>
      <c r="N113" s="449"/>
      <c r="O113" s="449"/>
      <c r="P113" s="449"/>
      <c r="Q113" s="231"/>
    </row>
    <row r="114" spans="1:17" ht="24" customHeight="1">
      <c r="A114" s="489">
        <v>16</v>
      </c>
      <c r="B114" s="501" t="s">
        <v>68</v>
      </c>
      <c r="C114" s="495">
        <v>4865091</v>
      </c>
      <c r="D114" s="48" t="s">
        <v>13</v>
      </c>
      <c r="E114" s="49" t="s">
        <v>361</v>
      </c>
      <c r="F114" s="504">
        <v>-500</v>
      </c>
      <c r="G114" s="448">
        <v>5126</v>
      </c>
      <c r="H114" s="449">
        <v>5110</v>
      </c>
      <c r="I114" s="524">
        <f>G114-H114</f>
        <v>16</v>
      </c>
      <c r="J114" s="524">
        <f>$F114*I114</f>
        <v>-8000</v>
      </c>
      <c r="K114" s="524">
        <f>J114/1000000</f>
        <v>-0.008</v>
      </c>
      <c r="L114" s="448">
        <v>22836</v>
      </c>
      <c r="M114" s="449">
        <v>22767</v>
      </c>
      <c r="N114" s="449">
        <f>L114-M114</f>
        <v>69</v>
      </c>
      <c r="O114" s="449">
        <f>$F114*N114</f>
        <v>-34500</v>
      </c>
      <c r="P114" s="449">
        <f>O114/1000000</f>
        <v>-0.0345</v>
      </c>
      <c r="Q114" s="587"/>
    </row>
    <row r="115" spans="1:17" ht="15.75" customHeight="1">
      <c r="A115" s="489">
        <v>17</v>
      </c>
      <c r="B115" s="501" t="s">
        <v>69</v>
      </c>
      <c r="C115" s="495">
        <v>4902530</v>
      </c>
      <c r="D115" s="48" t="s">
        <v>13</v>
      </c>
      <c r="E115" s="49" t="s">
        <v>361</v>
      </c>
      <c r="F115" s="504">
        <v>-500</v>
      </c>
      <c r="G115" s="448">
        <v>3309</v>
      </c>
      <c r="H115" s="449">
        <v>3290</v>
      </c>
      <c r="I115" s="524">
        <f aca="true" t="shared" si="24" ref="I115:I127">G115-H115</f>
        <v>19</v>
      </c>
      <c r="J115" s="524">
        <f aca="true" t="shared" si="25" ref="J115:J131">$F115*I115</f>
        <v>-9500</v>
      </c>
      <c r="K115" s="524">
        <f aca="true" t="shared" si="26" ref="K115:K131">J115/1000000</f>
        <v>-0.0095</v>
      </c>
      <c r="L115" s="448">
        <v>20845</v>
      </c>
      <c r="M115" s="449">
        <v>20803</v>
      </c>
      <c r="N115" s="449">
        <f aca="true" t="shared" si="27" ref="N115:N127">L115-M115</f>
        <v>42</v>
      </c>
      <c r="O115" s="449">
        <f aca="true" t="shared" si="28" ref="O115:O131">$F115*N115</f>
        <v>-21000</v>
      </c>
      <c r="P115" s="449">
        <f aca="true" t="shared" si="29" ref="P115:P131">O115/1000000</f>
        <v>-0.021</v>
      </c>
      <c r="Q115" s="184"/>
    </row>
    <row r="116" spans="1:17" ht="15.75" customHeight="1">
      <c r="A116" s="489">
        <v>18</v>
      </c>
      <c r="B116" s="501" t="s">
        <v>70</v>
      </c>
      <c r="C116" s="495">
        <v>4902531</v>
      </c>
      <c r="D116" s="48" t="s">
        <v>13</v>
      </c>
      <c r="E116" s="49" t="s">
        <v>361</v>
      </c>
      <c r="F116" s="504">
        <v>-500</v>
      </c>
      <c r="G116" s="448">
        <v>3333</v>
      </c>
      <c r="H116" s="449">
        <v>3296</v>
      </c>
      <c r="I116" s="524">
        <f t="shared" si="24"/>
        <v>37</v>
      </c>
      <c r="J116" s="524">
        <f t="shared" si="25"/>
        <v>-18500</v>
      </c>
      <c r="K116" s="524">
        <f t="shared" si="26"/>
        <v>-0.0185</v>
      </c>
      <c r="L116" s="448">
        <v>13991</v>
      </c>
      <c r="M116" s="449">
        <v>13973</v>
      </c>
      <c r="N116" s="449">
        <f t="shared" si="27"/>
        <v>18</v>
      </c>
      <c r="O116" s="449">
        <f t="shared" si="28"/>
        <v>-9000</v>
      </c>
      <c r="P116" s="449">
        <f t="shared" si="29"/>
        <v>-0.009</v>
      </c>
      <c r="Q116" s="184"/>
    </row>
    <row r="117" spans="1:17" ht="15.75" customHeight="1">
      <c r="A117" s="489">
        <v>19</v>
      </c>
      <c r="B117" s="501" t="s">
        <v>71</v>
      </c>
      <c r="C117" s="495">
        <v>4902532</v>
      </c>
      <c r="D117" s="48" t="s">
        <v>13</v>
      </c>
      <c r="E117" s="49" t="s">
        <v>361</v>
      </c>
      <c r="F117" s="504">
        <v>-500</v>
      </c>
      <c r="G117" s="448">
        <v>3282</v>
      </c>
      <c r="H117" s="449">
        <v>3237</v>
      </c>
      <c r="I117" s="524">
        <f t="shared" si="24"/>
        <v>45</v>
      </c>
      <c r="J117" s="524">
        <f t="shared" si="25"/>
        <v>-22500</v>
      </c>
      <c r="K117" s="524">
        <f t="shared" si="26"/>
        <v>-0.0225</v>
      </c>
      <c r="L117" s="448">
        <v>16355</v>
      </c>
      <c r="M117" s="449">
        <v>16305</v>
      </c>
      <c r="N117" s="449">
        <f t="shared" si="27"/>
        <v>50</v>
      </c>
      <c r="O117" s="449">
        <f t="shared" si="28"/>
        <v>-25000</v>
      </c>
      <c r="P117" s="449">
        <f t="shared" si="29"/>
        <v>-0.025</v>
      </c>
      <c r="Q117" s="184"/>
    </row>
    <row r="118" spans="1:17" ht="15.75" customHeight="1">
      <c r="A118" s="489"/>
      <c r="B118" s="500" t="s">
        <v>35</v>
      </c>
      <c r="C118" s="495"/>
      <c r="D118" s="52"/>
      <c r="E118" s="52"/>
      <c r="F118" s="504"/>
      <c r="G118" s="530"/>
      <c r="H118" s="524"/>
      <c r="I118" s="524"/>
      <c r="J118" s="524"/>
      <c r="K118" s="524"/>
      <c r="L118" s="448"/>
      <c r="M118" s="449"/>
      <c r="N118" s="449"/>
      <c r="O118" s="449"/>
      <c r="P118" s="449"/>
      <c r="Q118" s="184"/>
    </row>
    <row r="119" spans="1:17" ht="15.75" customHeight="1">
      <c r="A119" s="489">
        <v>20</v>
      </c>
      <c r="B119" s="502" t="s">
        <v>72</v>
      </c>
      <c r="C119" s="503">
        <v>4864807</v>
      </c>
      <c r="D119" s="48" t="s">
        <v>13</v>
      </c>
      <c r="E119" s="49" t="s">
        <v>361</v>
      </c>
      <c r="F119" s="504">
        <v>-100</v>
      </c>
      <c r="G119" s="448">
        <v>113953</v>
      </c>
      <c r="H119" s="449">
        <v>112336</v>
      </c>
      <c r="I119" s="524">
        <f t="shared" si="24"/>
        <v>1617</v>
      </c>
      <c r="J119" s="524">
        <f t="shared" si="25"/>
        <v>-161700</v>
      </c>
      <c r="K119" s="524">
        <f t="shared" si="26"/>
        <v>-0.1617</v>
      </c>
      <c r="L119" s="448">
        <v>27008</v>
      </c>
      <c r="M119" s="449">
        <v>27000</v>
      </c>
      <c r="N119" s="449">
        <f t="shared" si="27"/>
        <v>8</v>
      </c>
      <c r="O119" s="449">
        <f t="shared" si="28"/>
        <v>-800</v>
      </c>
      <c r="P119" s="449">
        <f t="shared" si="29"/>
        <v>-0.0008</v>
      </c>
      <c r="Q119" s="184"/>
    </row>
    <row r="120" spans="1:17" ht="15.75" customHeight="1">
      <c r="A120" s="489">
        <v>21</v>
      </c>
      <c r="B120" s="502" t="s">
        <v>146</v>
      </c>
      <c r="C120" s="503">
        <v>4865086</v>
      </c>
      <c r="D120" s="48" t="s">
        <v>13</v>
      </c>
      <c r="E120" s="49" t="s">
        <v>361</v>
      </c>
      <c r="F120" s="504">
        <v>-100</v>
      </c>
      <c r="G120" s="448">
        <v>16028</v>
      </c>
      <c r="H120" s="449">
        <v>15602</v>
      </c>
      <c r="I120" s="524">
        <f t="shared" si="24"/>
        <v>426</v>
      </c>
      <c r="J120" s="524">
        <f t="shared" si="25"/>
        <v>-42600</v>
      </c>
      <c r="K120" s="524">
        <f t="shared" si="26"/>
        <v>-0.0426</v>
      </c>
      <c r="L120" s="448">
        <v>33515</v>
      </c>
      <c r="M120" s="449">
        <v>33512</v>
      </c>
      <c r="N120" s="449">
        <f t="shared" si="27"/>
        <v>3</v>
      </c>
      <c r="O120" s="449">
        <f t="shared" si="28"/>
        <v>-300</v>
      </c>
      <c r="P120" s="449">
        <f t="shared" si="29"/>
        <v>-0.0003</v>
      </c>
      <c r="Q120" s="184"/>
    </row>
    <row r="121" spans="1:17" ht="15.75" customHeight="1">
      <c r="A121" s="489"/>
      <c r="B121" s="492" t="s">
        <v>73</v>
      </c>
      <c r="C121" s="495"/>
      <c r="D121" s="48"/>
      <c r="E121" s="48"/>
      <c r="F121" s="504"/>
      <c r="G121" s="530"/>
      <c r="H121" s="524"/>
      <c r="I121" s="524"/>
      <c r="J121" s="524"/>
      <c r="K121" s="524"/>
      <c r="L121" s="448"/>
      <c r="M121" s="449"/>
      <c r="N121" s="449"/>
      <c r="O121" s="449"/>
      <c r="P121" s="449"/>
      <c r="Q121" s="184"/>
    </row>
    <row r="122" spans="1:17" ht="15.75" customHeight="1">
      <c r="A122" s="489">
        <v>22</v>
      </c>
      <c r="B122" s="490" t="s">
        <v>66</v>
      </c>
      <c r="C122" s="495">
        <v>4902535</v>
      </c>
      <c r="D122" s="48" t="s">
        <v>13</v>
      </c>
      <c r="E122" s="49" t="s">
        <v>361</v>
      </c>
      <c r="F122" s="504">
        <v>-100</v>
      </c>
      <c r="G122" s="448">
        <v>999173</v>
      </c>
      <c r="H122" s="449">
        <v>999458</v>
      </c>
      <c r="I122" s="524">
        <f t="shared" si="24"/>
        <v>-285</v>
      </c>
      <c r="J122" s="524">
        <f t="shared" si="25"/>
        <v>28500</v>
      </c>
      <c r="K122" s="524">
        <f t="shared" si="26"/>
        <v>0.0285</v>
      </c>
      <c r="L122" s="448">
        <v>5799</v>
      </c>
      <c r="M122" s="449">
        <v>5798</v>
      </c>
      <c r="N122" s="449">
        <f t="shared" si="27"/>
        <v>1</v>
      </c>
      <c r="O122" s="449">
        <f t="shared" si="28"/>
        <v>-100</v>
      </c>
      <c r="P122" s="449">
        <f t="shared" si="29"/>
        <v>-0.0001</v>
      </c>
      <c r="Q122" s="184"/>
    </row>
    <row r="123" spans="1:17" ht="15.75" customHeight="1">
      <c r="A123" s="489">
        <v>23</v>
      </c>
      <c r="B123" s="490" t="s">
        <v>74</v>
      </c>
      <c r="C123" s="495">
        <v>4902536</v>
      </c>
      <c r="D123" s="48" t="s">
        <v>13</v>
      </c>
      <c r="E123" s="49" t="s">
        <v>361</v>
      </c>
      <c r="F123" s="504">
        <v>-100</v>
      </c>
      <c r="G123" s="448">
        <v>3431</v>
      </c>
      <c r="H123" s="449">
        <v>3199</v>
      </c>
      <c r="I123" s="524">
        <f t="shared" si="24"/>
        <v>232</v>
      </c>
      <c r="J123" s="524">
        <f t="shared" si="25"/>
        <v>-23200</v>
      </c>
      <c r="K123" s="524">
        <f t="shared" si="26"/>
        <v>-0.0232</v>
      </c>
      <c r="L123" s="448">
        <v>13740</v>
      </c>
      <c r="M123" s="449">
        <v>13730</v>
      </c>
      <c r="N123" s="449">
        <f t="shared" si="27"/>
        <v>10</v>
      </c>
      <c r="O123" s="449">
        <f t="shared" si="28"/>
        <v>-1000</v>
      </c>
      <c r="P123" s="449">
        <f t="shared" si="29"/>
        <v>-0.001</v>
      </c>
      <c r="Q123" s="184"/>
    </row>
    <row r="124" spans="1:17" ht="15.75" customHeight="1">
      <c r="A124" s="489">
        <v>24</v>
      </c>
      <c r="B124" s="490" t="s">
        <v>87</v>
      </c>
      <c r="C124" s="495">
        <v>4902537</v>
      </c>
      <c r="D124" s="48" t="s">
        <v>13</v>
      </c>
      <c r="E124" s="49" t="s">
        <v>361</v>
      </c>
      <c r="F124" s="504">
        <v>-100</v>
      </c>
      <c r="G124" s="448">
        <v>8850</v>
      </c>
      <c r="H124" s="449">
        <v>8229</v>
      </c>
      <c r="I124" s="524">
        <f t="shared" si="24"/>
        <v>621</v>
      </c>
      <c r="J124" s="524">
        <f t="shared" si="25"/>
        <v>-62100</v>
      </c>
      <c r="K124" s="524">
        <f t="shared" si="26"/>
        <v>-0.0621</v>
      </c>
      <c r="L124" s="448">
        <v>48869</v>
      </c>
      <c r="M124" s="449">
        <v>48858</v>
      </c>
      <c r="N124" s="449">
        <f t="shared" si="27"/>
        <v>11</v>
      </c>
      <c r="O124" s="449">
        <f t="shared" si="28"/>
        <v>-1100</v>
      </c>
      <c r="P124" s="449">
        <f t="shared" si="29"/>
        <v>-0.0011</v>
      </c>
      <c r="Q124" s="184"/>
    </row>
    <row r="125" spans="1:17" ht="15.75" customHeight="1">
      <c r="A125" s="489">
        <v>25</v>
      </c>
      <c r="B125" s="490" t="s">
        <v>75</v>
      </c>
      <c r="C125" s="495">
        <v>4902538</v>
      </c>
      <c r="D125" s="48" t="s">
        <v>13</v>
      </c>
      <c r="E125" s="49" t="s">
        <v>361</v>
      </c>
      <c r="F125" s="504">
        <v>-100</v>
      </c>
      <c r="G125" s="448">
        <v>8005</v>
      </c>
      <c r="H125" s="449">
        <v>8020</v>
      </c>
      <c r="I125" s="524">
        <f t="shared" si="24"/>
        <v>-15</v>
      </c>
      <c r="J125" s="524">
        <f t="shared" si="25"/>
        <v>1500</v>
      </c>
      <c r="K125" s="524">
        <f t="shared" si="26"/>
        <v>0.0015</v>
      </c>
      <c r="L125" s="448">
        <v>19046</v>
      </c>
      <c r="M125" s="449">
        <v>19056</v>
      </c>
      <c r="N125" s="449">
        <f t="shared" si="27"/>
        <v>-10</v>
      </c>
      <c r="O125" s="449">
        <f t="shared" si="28"/>
        <v>1000</v>
      </c>
      <c r="P125" s="449">
        <f t="shared" si="29"/>
        <v>0.001</v>
      </c>
      <c r="Q125" s="184"/>
    </row>
    <row r="126" spans="1:17" ht="15.75" customHeight="1">
      <c r="A126" s="489">
        <v>26</v>
      </c>
      <c r="B126" s="490" t="s">
        <v>76</v>
      </c>
      <c r="C126" s="495">
        <v>4902539</v>
      </c>
      <c r="D126" s="48" t="s">
        <v>13</v>
      </c>
      <c r="E126" s="49" t="s">
        <v>361</v>
      </c>
      <c r="F126" s="504">
        <v>-100</v>
      </c>
      <c r="G126" s="448">
        <v>999421</v>
      </c>
      <c r="H126" s="449">
        <v>999469</v>
      </c>
      <c r="I126" s="524">
        <f t="shared" si="24"/>
        <v>-48</v>
      </c>
      <c r="J126" s="524">
        <f t="shared" si="25"/>
        <v>4800</v>
      </c>
      <c r="K126" s="524">
        <f t="shared" si="26"/>
        <v>0.0048</v>
      </c>
      <c r="L126" s="448">
        <v>251</v>
      </c>
      <c r="M126" s="449">
        <v>251</v>
      </c>
      <c r="N126" s="449">
        <f t="shared" si="27"/>
        <v>0</v>
      </c>
      <c r="O126" s="449">
        <f t="shared" si="28"/>
        <v>0</v>
      </c>
      <c r="P126" s="449">
        <f t="shared" si="29"/>
        <v>0</v>
      </c>
      <c r="Q126" s="184"/>
    </row>
    <row r="127" spans="1:17" ht="15.75" customHeight="1">
      <c r="A127" s="489">
        <v>27</v>
      </c>
      <c r="B127" s="490" t="s">
        <v>62</v>
      </c>
      <c r="C127" s="495">
        <v>4902540</v>
      </c>
      <c r="D127" s="48" t="s">
        <v>13</v>
      </c>
      <c r="E127" s="49" t="s">
        <v>361</v>
      </c>
      <c r="F127" s="504">
        <v>-100</v>
      </c>
      <c r="G127" s="448">
        <v>15</v>
      </c>
      <c r="H127" s="449">
        <v>15</v>
      </c>
      <c r="I127" s="524">
        <f t="shared" si="24"/>
        <v>0</v>
      </c>
      <c r="J127" s="524">
        <f t="shared" si="25"/>
        <v>0</v>
      </c>
      <c r="K127" s="524">
        <f t="shared" si="26"/>
        <v>0</v>
      </c>
      <c r="L127" s="448">
        <v>13398</v>
      </c>
      <c r="M127" s="449">
        <v>13398</v>
      </c>
      <c r="N127" s="449">
        <f t="shared" si="27"/>
        <v>0</v>
      </c>
      <c r="O127" s="449">
        <f t="shared" si="28"/>
        <v>0</v>
      </c>
      <c r="P127" s="449">
        <f t="shared" si="29"/>
        <v>0</v>
      </c>
      <c r="Q127" s="184"/>
    </row>
    <row r="128" spans="1:17" ht="15.75" customHeight="1">
      <c r="A128" s="489"/>
      <c r="B128" s="492" t="s">
        <v>77</v>
      </c>
      <c r="C128" s="495"/>
      <c r="D128" s="48"/>
      <c r="E128" s="48"/>
      <c r="F128" s="504"/>
      <c r="G128" s="530"/>
      <c r="H128" s="524"/>
      <c r="I128" s="524"/>
      <c r="J128" s="524"/>
      <c r="K128" s="524"/>
      <c r="L128" s="448"/>
      <c r="M128" s="449"/>
      <c r="N128" s="449"/>
      <c r="O128" s="449"/>
      <c r="P128" s="449"/>
      <c r="Q128" s="184"/>
    </row>
    <row r="129" spans="1:17" ht="15.75" customHeight="1">
      <c r="A129" s="489">
        <v>28</v>
      </c>
      <c r="B129" s="490" t="s">
        <v>78</v>
      </c>
      <c r="C129" s="495">
        <v>4902541</v>
      </c>
      <c r="D129" s="48" t="s">
        <v>13</v>
      </c>
      <c r="E129" s="49" t="s">
        <v>361</v>
      </c>
      <c r="F129" s="504">
        <v>-100</v>
      </c>
      <c r="G129" s="448">
        <v>3289</v>
      </c>
      <c r="H129" s="449">
        <v>3000</v>
      </c>
      <c r="I129" s="524">
        <f>G129-H129</f>
        <v>289</v>
      </c>
      <c r="J129" s="524">
        <f t="shared" si="25"/>
        <v>-28900</v>
      </c>
      <c r="K129" s="524">
        <f t="shared" si="26"/>
        <v>-0.0289</v>
      </c>
      <c r="L129" s="448">
        <v>62857</v>
      </c>
      <c r="M129" s="449">
        <v>62470</v>
      </c>
      <c r="N129" s="449">
        <f>L129-M129</f>
        <v>387</v>
      </c>
      <c r="O129" s="449">
        <f t="shared" si="28"/>
        <v>-38700</v>
      </c>
      <c r="P129" s="449">
        <f t="shared" si="29"/>
        <v>-0.0387</v>
      </c>
      <c r="Q129" s="184"/>
    </row>
    <row r="130" spans="1:17" ht="15.75" customHeight="1">
      <c r="A130" s="489">
        <v>29</v>
      </c>
      <c r="B130" s="490" t="s">
        <v>79</v>
      </c>
      <c r="C130" s="495">
        <v>4902542</v>
      </c>
      <c r="D130" s="48" t="s">
        <v>13</v>
      </c>
      <c r="E130" s="49" t="s">
        <v>361</v>
      </c>
      <c r="F130" s="504">
        <v>-100</v>
      </c>
      <c r="G130" s="448">
        <v>5026</v>
      </c>
      <c r="H130" s="449">
        <v>4747</v>
      </c>
      <c r="I130" s="524">
        <f>G130-H130</f>
        <v>279</v>
      </c>
      <c r="J130" s="524">
        <f t="shared" si="25"/>
        <v>-27900</v>
      </c>
      <c r="K130" s="524">
        <f t="shared" si="26"/>
        <v>-0.0279</v>
      </c>
      <c r="L130" s="448">
        <v>53456</v>
      </c>
      <c r="M130" s="449">
        <v>53276</v>
      </c>
      <c r="N130" s="449">
        <f>L130-M130</f>
        <v>180</v>
      </c>
      <c r="O130" s="449">
        <f t="shared" si="28"/>
        <v>-18000</v>
      </c>
      <c r="P130" s="449">
        <f t="shared" si="29"/>
        <v>-0.018</v>
      </c>
      <c r="Q130" s="184"/>
    </row>
    <row r="131" spans="1:17" ht="15.75" customHeight="1">
      <c r="A131" s="489">
        <v>30</v>
      </c>
      <c r="B131" s="490" t="s">
        <v>80</v>
      </c>
      <c r="C131" s="495">
        <v>4902543</v>
      </c>
      <c r="D131" s="48" t="s">
        <v>13</v>
      </c>
      <c r="E131" s="49" t="s">
        <v>361</v>
      </c>
      <c r="F131" s="504">
        <v>-100</v>
      </c>
      <c r="G131" s="448">
        <v>5889</v>
      </c>
      <c r="H131" s="449">
        <v>5520</v>
      </c>
      <c r="I131" s="524">
        <f>G131-H131</f>
        <v>369</v>
      </c>
      <c r="J131" s="524">
        <f t="shared" si="25"/>
        <v>-36900</v>
      </c>
      <c r="K131" s="524">
        <f t="shared" si="26"/>
        <v>-0.0369</v>
      </c>
      <c r="L131" s="448">
        <v>77456</v>
      </c>
      <c r="M131" s="449">
        <v>77069</v>
      </c>
      <c r="N131" s="449">
        <f>L131-M131</f>
        <v>387</v>
      </c>
      <c r="O131" s="449">
        <f t="shared" si="28"/>
        <v>-38700</v>
      </c>
      <c r="P131" s="449">
        <f t="shared" si="29"/>
        <v>-0.0387</v>
      </c>
      <c r="Q131" s="184"/>
    </row>
    <row r="132" spans="1:17" ht="15.75" customHeight="1" thickBot="1">
      <c r="A132" s="493"/>
      <c r="B132" s="494"/>
      <c r="C132" s="496"/>
      <c r="D132" s="113"/>
      <c r="E132" s="55"/>
      <c r="F132" s="438"/>
      <c r="G132" s="38"/>
      <c r="H132" s="32"/>
      <c r="I132" s="33"/>
      <c r="J132" s="33"/>
      <c r="K132" s="34"/>
      <c r="L132" s="479"/>
      <c r="M132" s="33"/>
      <c r="N132" s="33"/>
      <c r="O132" s="33"/>
      <c r="P132" s="34"/>
      <c r="Q132" s="185"/>
    </row>
    <row r="133" ht="13.5" thickTop="1"/>
    <row r="134" spans="4:16" ht="16.5">
      <c r="D134" s="24"/>
      <c r="K134" s="615">
        <f>SUM(K91:K132)</f>
        <v>-2.77323494</v>
      </c>
      <c r="L134" s="63"/>
      <c r="M134" s="63"/>
      <c r="N134" s="63"/>
      <c r="O134" s="63"/>
      <c r="P134" s="532">
        <f>SUM(P91:P132)</f>
        <v>-0.46693336000000013</v>
      </c>
    </row>
    <row r="135" spans="11:16" ht="14.25">
      <c r="K135" s="63"/>
      <c r="L135" s="63"/>
      <c r="M135" s="63"/>
      <c r="N135" s="63"/>
      <c r="O135" s="63"/>
      <c r="P135" s="63"/>
    </row>
    <row r="136" spans="11:16" ht="14.25">
      <c r="K136" s="63"/>
      <c r="L136" s="63"/>
      <c r="M136" s="63"/>
      <c r="N136" s="63"/>
      <c r="O136" s="63"/>
      <c r="P136" s="63"/>
    </row>
    <row r="137" spans="17:18" ht="12.75">
      <c r="Q137" s="548" t="str">
        <f>NDPL!Q1</f>
        <v>MARCH-2012</v>
      </c>
      <c r="R137" s="313"/>
    </row>
    <row r="138" ht="13.5" thickBot="1"/>
    <row r="139" spans="1:17" ht="44.25" customHeight="1">
      <c r="A139" s="441"/>
      <c r="B139" s="439" t="s">
        <v>151</v>
      </c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60"/>
    </row>
    <row r="140" spans="1:17" ht="19.5" customHeight="1">
      <c r="A140" s="281"/>
      <c r="B140" s="362" t="s">
        <v>152</v>
      </c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61"/>
    </row>
    <row r="141" spans="1:17" ht="19.5" customHeight="1">
      <c r="A141" s="281"/>
      <c r="B141" s="357" t="s">
        <v>263</v>
      </c>
      <c r="C141" s="21"/>
      <c r="D141" s="21"/>
      <c r="E141" s="21"/>
      <c r="F141" s="21"/>
      <c r="G141" s="21"/>
      <c r="H141" s="21"/>
      <c r="I141" s="21"/>
      <c r="J141" s="21"/>
      <c r="K141" s="250">
        <f>K53</f>
        <v>1.5161</v>
      </c>
      <c r="L141" s="250"/>
      <c r="M141" s="250"/>
      <c r="N141" s="250"/>
      <c r="O141" s="250"/>
      <c r="P141" s="250">
        <f>P53</f>
        <v>-0.9676999999999985</v>
      </c>
      <c r="Q141" s="61"/>
    </row>
    <row r="142" spans="1:17" ht="19.5" customHeight="1">
      <c r="A142" s="281"/>
      <c r="B142" s="357" t="s">
        <v>264</v>
      </c>
      <c r="C142" s="21"/>
      <c r="D142" s="21"/>
      <c r="E142" s="21"/>
      <c r="F142" s="21"/>
      <c r="G142" s="21"/>
      <c r="H142" s="21"/>
      <c r="I142" s="21"/>
      <c r="J142" s="21"/>
      <c r="K142" s="616">
        <f>K134</f>
        <v>-2.77323494</v>
      </c>
      <c r="L142" s="250"/>
      <c r="M142" s="250"/>
      <c r="N142" s="250"/>
      <c r="O142" s="250"/>
      <c r="P142" s="250">
        <f>P134</f>
        <v>-0.46693336000000013</v>
      </c>
      <c r="Q142" s="61"/>
    </row>
    <row r="143" spans="1:17" ht="19.5" customHeight="1">
      <c r="A143" s="281"/>
      <c r="B143" s="357" t="s">
        <v>153</v>
      </c>
      <c r="C143" s="21"/>
      <c r="D143" s="21"/>
      <c r="E143" s="21"/>
      <c r="F143" s="21"/>
      <c r="G143" s="21"/>
      <c r="H143" s="21"/>
      <c r="I143" s="21"/>
      <c r="J143" s="21"/>
      <c r="K143" s="616">
        <f>'ROHTAK ROAD'!K47</f>
        <v>-1.2973</v>
      </c>
      <c r="L143" s="250"/>
      <c r="M143" s="250"/>
      <c r="N143" s="250"/>
      <c r="O143" s="250"/>
      <c r="P143" s="616">
        <f>'ROHTAK ROAD'!P47</f>
        <v>-0.0013</v>
      </c>
      <c r="Q143" s="61"/>
    </row>
    <row r="144" spans="1:17" ht="19.5" customHeight="1">
      <c r="A144" s="281"/>
      <c r="B144" s="357" t="s">
        <v>154</v>
      </c>
      <c r="C144" s="21"/>
      <c r="D144" s="21"/>
      <c r="E144" s="21"/>
      <c r="F144" s="21"/>
      <c r="G144" s="21"/>
      <c r="H144" s="21"/>
      <c r="I144" s="21"/>
      <c r="J144" s="21"/>
      <c r="K144" s="616">
        <f>SUM(K141:K143)</f>
        <v>-2.55443494</v>
      </c>
      <c r="L144" s="250"/>
      <c r="M144" s="250"/>
      <c r="N144" s="250"/>
      <c r="O144" s="250"/>
      <c r="P144" s="616">
        <f>SUM(P141:P143)</f>
        <v>-1.4359333599999986</v>
      </c>
      <c r="Q144" s="61"/>
    </row>
    <row r="145" spans="1:17" ht="19.5" customHeight="1">
      <c r="A145" s="281"/>
      <c r="B145" s="362" t="s">
        <v>155</v>
      </c>
      <c r="C145" s="21"/>
      <c r="D145" s="21"/>
      <c r="E145" s="21"/>
      <c r="F145" s="21"/>
      <c r="G145" s="21"/>
      <c r="H145" s="21"/>
      <c r="I145" s="21"/>
      <c r="J145" s="21"/>
      <c r="K145" s="250"/>
      <c r="L145" s="250"/>
      <c r="M145" s="250"/>
      <c r="N145" s="250"/>
      <c r="O145" s="250"/>
      <c r="P145" s="250"/>
      <c r="Q145" s="61"/>
    </row>
    <row r="146" spans="1:17" ht="19.5" customHeight="1">
      <c r="A146" s="281"/>
      <c r="B146" s="357" t="s">
        <v>265</v>
      </c>
      <c r="C146" s="21"/>
      <c r="D146" s="21"/>
      <c r="E146" s="21"/>
      <c r="F146" s="21"/>
      <c r="G146" s="21"/>
      <c r="H146" s="21"/>
      <c r="I146" s="21"/>
      <c r="J146" s="21"/>
      <c r="K146" s="250">
        <f>K83</f>
        <v>6.407</v>
      </c>
      <c r="L146" s="250"/>
      <c r="M146" s="250"/>
      <c r="N146" s="250"/>
      <c r="O146" s="250"/>
      <c r="P146" s="250">
        <f>P83</f>
        <v>3.866999999999999</v>
      </c>
      <c r="Q146" s="61"/>
    </row>
    <row r="147" spans="1:17" ht="19.5" customHeight="1" thickBot="1">
      <c r="A147" s="282"/>
      <c r="B147" s="440" t="s">
        <v>156</v>
      </c>
      <c r="C147" s="62"/>
      <c r="D147" s="62"/>
      <c r="E147" s="62"/>
      <c r="F147" s="62"/>
      <c r="G147" s="62"/>
      <c r="H147" s="62"/>
      <c r="I147" s="62"/>
      <c r="J147" s="62"/>
      <c r="K147" s="617">
        <f>SUM(K144:K146)</f>
        <v>3.85256506</v>
      </c>
      <c r="L147" s="248"/>
      <c r="M147" s="248"/>
      <c r="N147" s="248"/>
      <c r="O147" s="248"/>
      <c r="P147" s="247">
        <f>SUM(P144:P146)</f>
        <v>2.4310666400000005</v>
      </c>
      <c r="Q147" s="249"/>
    </row>
    <row r="148" ht="12.75">
      <c r="A148" s="281"/>
    </row>
    <row r="149" ht="12.75">
      <c r="A149" s="281"/>
    </row>
    <row r="150" ht="12.75">
      <c r="A150" s="281"/>
    </row>
    <row r="151" ht="13.5" thickBot="1">
      <c r="A151" s="282"/>
    </row>
    <row r="152" spans="1:17" ht="12.75">
      <c r="A152" s="275"/>
      <c r="B152" s="276"/>
      <c r="C152" s="276"/>
      <c r="D152" s="276"/>
      <c r="E152" s="276"/>
      <c r="F152" s="276"/>
      <c r="G152" s="276"/>
      <c r="H152" s="59"/>
      <c r="I152" s="59"/>
      <c r="J152" s="59"/>
      <c r="K152" s="59"/>
      <c r="L152" s="59"/>
      <c r="M152" s="59"/>
      <c r="N152" s="59"/>
      <c r="O152" s="59"/>
      <c r="P152" s="59"/>
      <c r="Q152" s="60"/>
    </row>
    <row r="153" spans="1:17" ht="23.25">
      <c r="A153" s="283" t="s">
        <v>342</v>
      </c>
      <c r="B153" s="267"/>
      <c r="C153" s="267"/>
      <c r="D153" s="267"/>
      <c r="E153" s="267"/>
      <c r="F153" s="267"/>
      <c r="G153" s="267"/>
      <c r="H153" s="21"/>
      <c r="I153" s="21"/>
      <c r="J153" s="21"/>
      <c r="K153" s="21"/>
      <c r="L153" s="21"/>
      <c r="M153" s="21"/>
      <c r="N153" s="21"/>
      <c r="O153" s="21"/>
      <c r="P153" s="21"/>
      <c r="Q153" s="61"/>
    </row>
    <row r="154" spans="1:17" ht="12.75">
      <c r="A154" s="277"/>
      <c r="B154" s="267"/>
      <c r="C154" s="267"/>
      <c r="D154" s="267"/>
      <c r="E154" s="267"/>
      <c r="F154" s="267"/>
      <c r="G154" s="267"/>
      <c r="H154" s="21"/>
      <c r="I154" s="21"/>
      <c r="J154" s="21"/>
      <c r="K154" s="21"/>
      <c r="L154" s="21"/>
      <c r="M154" s="21"/>
      <c r="N154" s="21"/>
      <c r="O154" s="21"/>
      <c r="P154" s="21"/>
      <c r="Q154" s="61"/>
    </row>
    <row r="155" spans="1:17" ht="12.75">
      <c r="A155" s="278"/>
      <c r="B155" s="279"/>
      <c r="C155" s="279"/>
      <c r="D155" s="279"/>
      <c r="E155" s="279"/>
      <c r="F155" s="279"/>
      <c r="G155" s="279"/>
      <c r="H155" s="21"/>
      <c r="I155" s="21"/>
      <c r="J155" s="21"/>
      <c r="K155" s="305" t="s">
        <v>354</v>
      </c>
      <c r="L155" s="21"/>
      <c r="M155" s="21"/>
      <c r="N155" s="21"/>
      <c r="O155" s="21"/>
      <c r="P155" s="305" t="s">
        <v>355</v>
      </c>
      <c r="Q155" s="61"/>
    </row>
    <row r="156" spans="1:17" ht="12.75">
      <c r="A156" s="280"/>
      <c r="B156" s="163"/>
      <c r="C156" s="163"/>
      <c r="D156" s="163"/>
      <c r="E156" s="163"/>
      <c r="F156" s="163"/>
      <c r="G156" s="163"/>
      <c r="H156" s="21"/>
      <c r="I156" s="21"/>
      <c r="J156" s="21"/>
      <c r="K156" s="21"/>
      <c r="L156" s="21"/>
      <c r="M156" s="21"/>
      <c r="N156" s="21"/>
      <c r="O156" s="21"/>
      <c r="P156" s="21"/>
      <c r="Q156" s="61"/>
    </row>
    <row r="157" spans="1:17" ht="12.75">
      <c r="A157" s="280"/>
      <c r="B157" s="163"/>
      <c r="C157" s="163"/>
      <c r="D157" s="163"/>
      <c r="E157" s="163"/>
      <c r="F157" s="163"/>
      <c r="G157" s="163"/>
      <c r="H157" s="21"/>
      <c r="I157" s="21"/>
      <c r="J157" s="21"/>
      <c r="K157" s="21"/>
      <c r="L157" s="21"/>
      <c r="M157" s="21"/>
      <c r="N157" s="21"/>
      <c r="O157" s="21"/>
      <c r="P157" s="21"/>
      <c r="Q157" s="61"/>
    </row>
    <row r="158" spans="1:17" ht="18">
      <c r="A158" s="284" t="s">
        <v>345</v>
      </c>
      <c r="B158" s="268"/>
      <c r="C158" s="268"/>
      <c r="D158" s="269"/>
      <c r="E158" s="269"/>
      <c r="F158" s="270"/>
      <c r="G158" s="269"/>
      <c r="H158" s="21"/>
      <c r="I158" s="21"/>
      <c r="J158" s="21"/>
      <c r="K158" s="534">
        <f>K147</f>
        <v>3.85256506</v>
      </c>
      <c r="L158" s="269" t="s">
        <v>343</v>
      </c>
      <c r="M158" s="21"/>
      <c r="N158" s="21"/>
      <c r="O158" s="21"/>
      <c r="P158" s="534">
        <f>P147</f>
        <v>2.4310666400000005</v>
      </c>
      <c r="Q158" s="291" t="s">
        <v>343</v>
      </c>
    </row>
    <row r="159" spans="1:17" ht="18">
      <c r="A159" s="285"/>
      <c r="B159" s="271"/>
      <c r="C159" s="271"/>
      <c r="D159" s="267"/>
      <c r="E159" s="267"/>
      <c r="F159" s="272"/>
      <c r="G159" s="267"/>
      <c r="H159" s="21"/>
      <c r="I159" s="21"/>
      <c r="J159" s="21"/>
      <c r="K159" s="535"/>
      <c r="L159" s="267"/>
      <c r="M159" s="21"/>
      <c r="N159" s="21"/>
      <c r="O159" s="21"/>
      <c r="P159" s="535"/>
      <c r="Q159" s="292"/>
    </row>
    <row r="160" spans="1:17" ht="18">
      <c r="A160" s="286" t="s">
        <v>344</v>
      </c>
      <c r="B160" s="273"/>
      <c r="C160" s="53"/>
      <c r="D160" s="267"/>
      <c r="E160" s="267"/>
      <c r="F160" s="274"/>
      <c r="G160" s="269"/>
      <c r="H160" s="21"/>
      <c r="I160" s="21"/>
      <c r="J160" s="21"/>
      <c r="K160" s="535">
        <f>-'STEPPED UP GENCO'!K47</f>
        <v>-0.07778991000000002</v>
      </c>
      <c r="L160" s="269" t="s">
        <v>343</v>
      </c>
      <c r="M160" s="21"/>
      <c r="N160" s="21"/>
      <c r="O160" s="21"/>
      <c r="P160" s="535">
        <f>-'STEPPED UP GENCO'!P47</f>
        <v>1.3937826924999996</v>
      </c>
      <c r="Q160" s="291" t="s">
        <v>343</v>
      </c>
    </row>
    <row r="161" spans="1:17" ht="12.75">
      <c r="A161" s="28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61"/>
    </row>
    <row r="162" spans="1:17" ht="12.75">
      <c r="A162" s="28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61"/>
    </row>
    <row r="163" spans="1:17" ht="12.75">
      <c r="A163" s="28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61"/>
    </row>
    <row r="164" spans="1:17" ht="20.25">
      <c r="A164" s="281"/>
      <c r="B164" s="21"/>
      <c r="C164" s="21"/>
      <c r="D164" s="21"/>
      <c r="E164" s="21"/>
      <c r="F164" s="21"/>
      <c r="G164" s="21"/>
      <c r="H164" s="268"/>
      <c r="I164" s="268"/>
      <c r="J164" s="287" t="s">
        <v>346</v>
      </c>
      <c r="K164" s="477">
        <f>SUM(K158:K163)</f>
        <v>3.77477515</v>
      </c>
      <c r="L164" s="287" t="s">
        <v>343</v>
      </c>
      <c r="M164" s="163"/>
      <c r="N164" s="21"/>
      <c r="O164" s="21"/>
      <c r="P164" s="477">
        <f>SUM(P158:P163)</f>
        <v>3.8248493325000004</v>
      </c>
      <c r="Q164" s="507" t="s">
        <v>343</v>
      </c>
    </row>
    <row r="165" spans="1:17" ht="13.5" thickBot="1">
      <c r="A165" s="282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190"/>
    </row>
  </sheetData>
  <sheetProtection/>
  <printOptions/>
  <pageMargins left="0.51" right="0.5" top="0.58" bottom="0.5" header="0.5" footer="0.5"/>
  <pageSetup horizontalDpi="300" verticalDpi="300" orientation="landscape" scale="60" r:id="rId1"/>
  <rowBreaks count="3" manualBreakCount="3">
    <brk id="53" max="255" man="1"/>
    <brk id="85" max="255" man="1"/>
    <brk id="135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76"/>
  <sheetViews>
    <sheetView view="pageBreakPreview" zoomScale="55" zoomScaleNormal="70" zoomScaleSheetLayoutView="55" workbookViewId="0" topLeftCell="A44">
      <selection activeCell="Q71" sqref="Q71"/>
    </sheetView>
  </sheetViews>
  <sheetFormatPr defaultColWidth="9.140625" defaultRowHeight="12.75"/>
  <cols>
    <col min="1" max="1" width="4.140625" style="0" customWidth="1"/>
    <col min="2" max="2" width="29.57421875" style="0" customWidth="1"/>
    <col min="3" max="3" width="13.28125" style="0" customWidth="1"/>
    <col min="4" max="4" width="9.00390625" style="0" customWidth="1"/>
    <col min="5" max="5" width="17.57421875" style="0" customWidth="1"/>
    <col min="7" max="7" width="14.00390625" style="0" customWidth="1"/>
    <col min="8" max="8" width="12.140625" style="0" customWidth="1"/>
    <col min="9" max="9" width="11.8515625" style="0" customWidth="1"/>
    <col min="10" max="10" width="16.28125" style="0" customWidth="1"/>
    <col min="11" max="11" width="12.8515625" style="0" customWidth="1"/>
    <col min="12" max="12" width="13.421875" style="0" customWidth="1"/>
    <col min="13" max="13" width="16.28125" style="0" customWidth="1"/>
    <col min="14" max="14" width="12.140625" style="0" customWidth="1"/>
    <col min="15" max="15" width="15.28125" style="0" customWidth="1"/>
    <col min="16" max="16" width="15.140625" style="0" customWidth="1"/>
    <col min="17" max="17" width="22.8515625" style="0" customWidth="1"/>
  </cols>
  <sheetData>
    <row r="1" spans="1:17" ht="26.25">
      <c r="A1" s="1" t="s">
        <v>251</v>
      </c>
      <c r="P1" s="545" t="str">
        <f>NDPL!$Q$1</f>
        <v>MARCH-2012</v>
      </c>
      <c r="Q1" s="545"/>
    </row>
    <row r="2" ht="12.75">
      <c r="A2" s="18" t="s">
        <v>252</v>
      </c>
    </row>
    <row r="3" ht="23.25">
      <c r="A3" s="536" t="s">
        <v>157</v>
      </c>
    </row>
    <row r="4" spans="1:16" ht="24" thickBot="1">
      <c r="A4" s="537" t="s">
        <v>202</v>
      </c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48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01/04/12</v>
      </c>
      <c r="H5" s="41" t="str">
        <f>NDPL!H5</f>
        <v>INTIAL READING 01/03/12</v>
      </c>
      <c r="I5" s="41" t="s">
        <v>4</v>
      </c>
      <c r="J5" s="41" t="s">
        <v>5</v>
      </c>
      <c r="K5" s="41" t="s">
        <v>6</v>
      </c>
      <c r="L5" s="43" t="str">
        <f>NDPL!G5</f>
        <v>FINAL READING 01/04/12</v>
      </c>
      <c r="M5" s="41" t="str">
        <f>NDPL!H5</f>
        <v>INTIAL READING 01/03/12</v>
      </c>
      <c r="N5" s="41" t="s">
        <v>4</v>
      </c>
      <c r="O5" s="41" t="s">
        <v>5</v>
      </c>
      <c r="P5" s="41" t="s">
        <v>6</v>
      </c>
      <c r="Q5" s="42" t="s">
        <v>324</v>
      </c>
    </row>
    <row r="6" ht="14.25" thickBot="1" thickTop="1"/>
    <row r="7" spans="1:17" ht="22.5" customHeight="1" thickTop="1">
      <c r="A7" s="359"/>
      <c r="B7" s="360" t="s">
        <v>158</v>
      </c>
      <c r="C7" s="361"/>
      <c r="D7" s="44"/>
      <c r="E7" s="44"/>
      <c r="F7" s="44"/>
      <c r="G7" s="36"/>
      <c r="H7" s="27"/>
      <c r="I7" s="27"/>
      <c r="J7" s="27"/>
      <c r="K7" s="27"/>
      <c r="L7" s="26"/>
      <c r="M7" s="27"/>
      <c r="N7" s="27"/>
      <c r="O7" s="27"/>
      <c r="P7" s="27"/>
      <c r="Q7" s="183"/>
    </row>
    <row r="8" spans="1:17" ht="24" customHeight="1">
      <c r="A8" s="332">
        <v>1</v>
      </c>
      <c r="B8" s="397" t="s">
        <v>159</v>
      </c>
      <c r="C8" s="398">
        <v>4865180</v>
      </c>
      <c r="D8" s="155" t="s">
        <v>13</v>
      </c>
      <c r="E8" s="119" t="s">
        <v>361</v>
      </c>
      <c r="F8" s="409">
        <v>1000</v>
      </c>
      <c r="G8" s="448">
        <v>998234</v>
      </c>
      <c r="H8" s="449">
        <v>998319</v>
      </c>
      <c r="I8" s="417">
        <f>G8-H8</f>
        <v>-85</v>
      </c>
      <c r="J8" s="417">
        <f>$F8*I8</f>
        <v>-85000</v>
      </c>
      <c r="K8" s="417">
        <f aca="true" t="shared" si="0" ref="K8:K79">J8/1000000</f>
        <v>-0.085</v>
      </c>
      <c r="L8" s="448">
        <v>11010</v>
      </c>
      <c r="M8" s="449">
        <v>11091</v>
      </c>
      <c r="N8" s="417">
        <f>L8-M8</f>
        <v>-81</v>
      </c>
      <c r="O8" s="417">
        <f>$F8*N8</f>
        <v>-81000</v>
      </c>
      <c r="P8" s="417">
        <f aca="true" t="shared" si="1" ref="P8:P79">O8/1000000</f>
        <v>-0.081</v>
      </c>
      <c r="Q8" s="406"/>
    </row>
    <row r="9" spans="1:17" ht="24.75" customHeight="1">
      <c r="A9" s="332">
        <v>2</v>
      </c>
      <c r="B9" s="397" t="s">
        <v>160</v>
      </c>
      <c r="C9" s="398">
        <v>4865095</v>
      </c>
      <c r="D9" s="155" t="s">
        <v>13</v>
      </c>
      <c r="E9" s="119" t="s">
        <v>361</v>
      </c>
      <c r="F9" s="409">
        <v>1333.33</v>
      </c>
      <c r="G9" s="448">
        <v>990541</v>
      </c>
      <c r="H9" s="449">
        <v>990605</v>
      </c>
      <c r="I9" s="417">
        <f aca="true" t="shared" si="2" ref="I9:I79">G9-H9</f>
        <v>-64</v>
      </c>
      <c r="J9" s="417">
        <f aca="true" t="shared" si="3" ref="J9:J79">$F9*I9</f>
        <v>-85333.12</v>
      </c>
      <c r="K9" s="417">
        <f t="shared" si="0"/>
        <v>-0.08533312</v>
      </c>
      <c r="L9" s="448">
        <v>677598</v>
      </c>
      <c r="M9" s="449">
        <v>677610</v>
      </c>
      <c r="N9" s="417">
        <f aca="true" t="shared" si="4" ref="N9:N79">L9-M9</f>
        <v>-12</v>
      </c>
      <c r="O9" s="417">
        <f aca="true" t="shared" si="5" ref="O9:O79">$F9*N9</f>
        <v>-15999.96</v>
      </c>
      <c r="P9" s="710">
        <f t="shared" si="1"/>
        <v>-0.01599996</v>
      </c>
      <c r="Q9" s="690"/>
    </row>
    <row r="10" spans="1:17" ht="22.5" customHeight="1">
      <c r="A10" s="332">
        <v>3</v>
      </c>
      <c r="B10" s="397" t="s">
        <v>161</v>
      </c>
      <c r="C10" s="398">
        <v>4865166</v>
      </c>
      <c r="D10" s="155" t="s">
        <v>13</v>
      </c>
      <c r="E10" s="119" t="s">
        <v>361</v>
      </c>
      <c r="F10" s="409">
        <v>1000</v>
      </c>
      <c r="G10" s="448">
        <v>6677</v>
      </c>
      <c r="H10" s="449">
        <v>6623</v>
      </c>
      <c r="I10" s="417">
        <f t="shared" si="2"/>
        <v>54</v>
      </c>
      <c r="J10" s="417">
        <f t="shared" si="3"/>
        <v>54000</v>
      </c>
      <c r="K10" s="417">
        <f t="shared" si="0"/>
        <v>0.054</v>
      </c>
      <c r="L10" s="448">
        <v>47101</v>
      </c>
      <c r="M10" s="449">
        <v>46355</v>
      </c>
      <c r="N10" s="417">
        <f t="shared" si="4"/>
        <v>746</v>
      </c>
      <c r="O10" s="417">
        <f t="shared" si="5"/>
        <v>746000</v>
      </c>
      <c r="P10" s="417">
        <f t="shared" si="1"/>
        <v>0.746</v>
      </c>
      <c r="Q10" s="406"/>
    </row>
    <row r="11" spans="1:17" ht="22.5" customHeight="1">
      <c r="A11" s="332">
        <v>4</v>
      </c>
      <c r="B11" s="397" t="s">
        <v>162</v>
      </c>
      <c r="C11" s="398">
        <v>4865151</v>
      </c>
      <c r="D11" s="155" t="s">
        <v>13</v>
      </c>
      <c r="E11" s="119" t="s">
        <v>361</v>
      </c>
      <c r="F11" s="409">
        <v>1000</v>
      </c>
      <c r="G11" s="448">
        <v>10896</v>
      </c>
      <c r="H11" s="449">
        <v>10881</v>
      </c>
      <c r="I11" s="417">
        <f>G11-H11</f>
        <v>15</v>
      </c>
      <c r="J11" s="417">
        <f t="shared" si="3"/>
        <v>15000</v>
      </c>
      <c r="K11" s="417">
        <f t="shared" si="0"/>
        <v>0.015</v>
      </c>
      <c r="L11" s="448">
        <v>874</v>
      </c>
      <c r="M11" s="449">
        <v>698</v>
      </c>
      <c r="N11" s="417">
        <f>L11-M11</f>
        <v>176</v>
      </c>
      <c r="O11" s="417">
        <f t="shared" si="5"/>
        <v>176000</v>
      </c>
      <c r="P11" s="417">
        <f t="shared" si="1"/>
        <v>0.176</v>
      </c>
      <c r="Q11" s="590"/>
    </row>
    <row r="12" spans="1:17" ht="22.5" customHeight="1">
      <c r="A12" s="332">
        <v>5</v>
      </c>
      <c r="B12" s="397" t="s">
        <v>163</v>
      </c>
      <c r="C12" s="398">
        <v>4865152</v>
      </c>
      <c r="D12" s="155" t="s">
        <v>13</v>
      </c>
      <c r="E12" s="119" t="s">
        <v>361</v>
      </c>
      <c r="F12" s="409">
        <v>300</v>
      </c>
      <c r="G12" s="448">
        <v>1605</v>
      </c>
      <c r="H12" s="449">
        <v>1605</v>
      </c>
      <c r="I12" s="417">
        <f>G12-H12</f>
        <v>0</v>
      </c>
      <c r="J12" s="417">
        <f t="shared" si="3"/>
        <v>0</v>
      </c>
      <c r="K12" s="417">
        <f t="shared" si="0"/>
        <v>0</v>
      </c>
      <c r="L12" s="448">
        <v>112</v>
      </c>
      <c r="M12" s="449">
        <v>112</v>
      </c>
      <c r="N12" s="417">
        <f>L12-M12</f>
        <v>0</v>
      </c>
      <c r="O12" s="417">
        <f t="shared" si="5"/>
        <v>0</v>
      </c>
      <c r="P12" s="417">
        <f t="shared" si="1"/>
        <v>0</v>
      </c>
      <c r="Q12" s="549"/>
    </row>
    <row r="13" spans="1:17" ht="22.5" customHeight="1">
      <c r="A13" s="332">
        <v>6</v>
      </c>
      <c r="B13" s="397" t="s">
        <v>164</v>
      </c>
      <c r="C13" s="398">
        <v>4865096</v>
      </c>
      <c r="D13" s="155" t="s">
        <v>13</v>
      </c>
      <c r="E13" s="119" t="s">
        <v>361</v>
      </c>
      <c r="F13" s="409">
        <v>100</v>
      </c>
      <c r="G13" s="448">
        <v>7481</v>
      </c>
      <c r="H13" s="449">
        <v>7468</v>
      </c>
      <c r="I13" s="417">
        <f t="shared" si="2"/>
        <v>13</v>
      </c>
      <c r="J13" s="417">
        <f t="shared" si="3"/>
        <v>1300</v>
      </c>
      <c r="K13" s="417">
        <f t="shared" si="0"/>
        <v>0.0013</v>
      </c>
      <c r="L13" s="448">
        <v>86788</v>
      </c>
      <c r="M13" s="449">
        <v>86031</v>
      </c>
      <c r="N13" s="417">
        <f t="shared" si="4"/>
        <v>757</v>
      </c>
      <c r="O13" s="417">
        <f t="shared" si="5"/>
        <v>75700</v>
      </c>
      <c r="P13" s="417">
        <f t="shared" si="1"/>
        <v>0.0757</v>
      </c>
      <c r="Q13" s="406"/>
    </row>
    <row r="14" spans="1:17" ht="22.5" customHeight="1">
      <c r="A14" s="332">
        <v>7</v>
      </c>
      <c r="B14" s="397" t="s">
        <v>165</v>
      </c>
      <c r="C14" s="398">
        <v>4865097</v>
      </c>
      <c r="D14" s="155" t="s">
        <v>13</v>
      </c>
      <c r="E14" s="119" t="s">
        <v>361</v>
      </c>
      <c r="F14" s="409">
        <v>100</v>
      </c>
      <c r="G14" s="448">
        <v>40708</v>
      </c>
      <c r="H14" s="449">
        <v>40902</v>
      </c>
      <c r="I14" s="417">
        <f t="shared" si="2"/>
        <v>-194</v>
      </c>
      <c r="J14" s="417">
        <f t="shared" si="3"/>
        <v>-19400</v>
      </c>
      <c r="K14" s="417">
        <f t="shared" si="0"/>
        <v>-0.0194</v>
      </c>
      <c r="L14" s="448">
        <v>269301</v>
      </c>
      <c r="M14" s="449">
        <v>269033</v>
      </c>
      <c r="N14" s="417">
        <f t="shared" si="4"/>
        <v>268</v>
      </c>
      <c r="O14" s="417">
        <f t="shared" si="5"/>
        <v>26800</v>
      </c>
      <c r="P14" s="417">
        <f t="shared" si="1"/>
        <v>0.0268</v>
      </c>
      <c r="Q14" s="406"/>
    </row>
    <row r="15" spans="1:17" ht="22.5" customHeight="1">
      <c r="A15" s="332">
        <v>8</v>
      </c>
      <c r="B15" s="397" t="s">
        <v>166</v>
      </c>
      <c r="C15" s="398">
        <v>4864789</v>
      </c>
      <c r="D15" s="155" t="s">
        <v>13</v>
      </c>
      <c r="E15" s="119" t="s">
        <v>361</v>
      </c>
      <c r="F15" s="409">
        <v>100</v>
      </c>
      <c r="G15" s="448">
        <v>8384</v>
      </c>
      <c r="H15" s="449">
        <v>8267</v>
      </c>
      <c r="I15" s="417">
        <f t="shared" si="2"/>
        <v>117</v>
      </c>
      <c r="J15" s="417">
        <f t="shared" si="3"/>
        <v>11700</v>
      </c>
      <c r="K15" s="417">
        <f t="shared" si="0"/>
        <v>0.0117</v>
      </c>
      <c r="L15" s="448">
        <v>348116</v>
      </c>
      <c r="M15" s="449">
        <v>345555</v>
      </c>
      <c r="N15" s="417">
        <f t="shared" si="4"/>
        <v>2561</v>
      </c>
      <c r="O15" s="417">
        <f t="shared" si="5"/>
        <v>256100</v>
      </c>
      <c r="P15" s="417">
        <f t="shared" si="1"/>
        <v>0.2561</v>
      </c>
      <c r="Q15" s="406"/>
    </row>
    <row r="16" spans="1:17" ht="26.25" customHeight="1">
      <c r="A16" s="332">
        <v>9</v>
      </c>
      <c r="B16" s="397" t="s">
        <v>167</v>
      </c>
      <c r="C16" s="398">
        <v>4865181</v>
      </c>
      <c r="D16" s="155" t="s">
        <v>13</v>
      </c>
      <c r="E16" s="119" t="s">
        <v>361</v>
      </c>
      <c r="F16" s="409">
        <v>1000</v>
      </c>
      <c r="G16" s="451">
        <v>999973</v>
      </c>
      <c r="H16" s="449">
        <v>999971</v>
      </c>
      <c r="I16" s="417">
        <f>G16-H16</f>
        <v>2</v>
      </c>
      <c r="J16" s="417">
        <f t="shared" si="3"/>
        <v>2000</v>
      </c>
      <c r="K16" s="417">
        <f t="shared" si="0"/>
        <v>0.002</v>
      </c>
      <c r="L16" s="448">
        <v>999960</v>
      </c>
      <c r="M16" s="449">
        <v>999710</v>
      </c>
      <c r="N16" s="417">
        <f>L16-M16</f>
        <v>250</v>
      </c>
      <c r="O16" s="417">
        <f t="shared" si="5"/>
        <v>250000</v>
      </c>
      <c r="P16" s="417">
        <f t="shared" si="1"/>
        <v>0.25</v>
      </c>
      <c r="Q16" s="690"/>
    </row>
    <row r="17" spans="1:17" ht="22.5" customHeight="1">
      <c r="A17" s="332"/>
      <c r="B17" s="399" t="s">
        <v>168</v>
      </c>
      <c r="C17" s="398"/>
      <c r="D17" s="155"/>
      <c r="E17" s="155"/>
      <c r="F17" s="409"/>
      <c r="G17" s="624"/>
      <c r="H17" s="623"/>
      <c r="I17" s="417"/>
      <c r="J17" s="417"/>
      <c r="K17" s="420"/>
      <c r="L17" s="418"/>
      <c r="M17" s="417"/>
      <c r="N17" s="417"/>
      <c r="O17" s="417"/>
      <c r="P17" s="420"/>
      <c r="Q17" s="406"/>
    </row>
    <row r="18" spans="1:17" ht="22.5" customHeight="1">
      <c r="A18" s="332">
        <v>10</v>
      </c>
      <c r="B18" s="397" t="s">
        <v>16</v>
      </c>
      <c r="C18" s="398">
        <v>4864973</v>
      </c>
      <c r="D18" s="155" t="s">
        <v>13</v>
      </c>
      <c r="E18" s="119" t="s">
        <v>361</v>
      </c>
      <c r="F18" s="409">
        <v>-1000</v>
      </c>
      <c r="G18" s="448">
        <v>993088</v>
      </c>
      <c r="H18" s="449">
        <v>993709</v>
      </c>
      <c r="I18" s="417">
        <f t="shared" si="2"/>
        <v>-621</v>
      </c>
      <c r="J18" s="417">
        <f t="shared" si="3"/>
        <v>621000</v>
      </c>
      <c r="K18" s="417">
        <f t="shared" si="0"/>
        <v>0.621</v>
      </c>
      <c r="L18" s="448">
        <v>961412</v>
      </c>
      <c r="M18" s="449">
        <v>961547</v>
      </c>
      <c r="N18" s="417">
        <f t="shared" si="4"/>
        <v>-135</v>
      </c>
      <c r="O18" s="417">
        <f t="shared" si="5"/>
        <v>135000</v>
      </c>
      <c r="P18" s="417">
        <f t="shared" si="1"/>
        <v>0.135</v>
      </c>
      <c r="Q18" s="406"/>
    </row>
    <row r="19" spans="1:17" ht="22.5" customHeight="1">
      <c r="A19" s="332">
        <v>11</v>
      </c>
      <c r="B19" s="364" t="s">
        <v>17</v>
      </c>
      <c r="C19" s="398">
        <v>4864974</v>
      </c>
      <c r="D19" s="106" t="s">
        <v>13</v>
      </c>
      <c r="E19" s="119" t="s">
        <v>361</v>
      </c>
      <c r="F19" s="409">
        <v>-1000</v>
      </c>
      <c r="G19" s="448">
        <v>991399</v>
      </c>
      <c r="H19" s="449">
        <v>992116</v>
      </c>
      <c r="I19" s="417">
        <f t="shared" si="2"/>
        <v>-717</v>
      </c>
      <c r="J19" s="417">
        <f t="shared" si="3"/>
        <v>717000</v>
      </c>
      <c r="K19" s="417">
        <f t="shared" si="0"/>
        <v>0.717</v>
      </c>
      <c r="L19" s="448">
        <v>964186</v>
      </c>
      <c r="M19" s="449">
        <v>964286</v>
      </c>
      <c r="N19" s="417">
        <f t="shared" si="4"/>
        <v>-100</v>
      </c>
      <c r="O19" s="417">
        <f t="shared" si="5"/>
        <v>100000</v>
      </c>
      <c r="P19" s="417">
        <f t="shared" si="1"/>
        <v>0.1</v>
      </c>
      <c r="Q19" s="406"/>
    </row>
    <row r="20" spans="1:17" ht="22.5" customHeight="1">
      <c r="A20" s="332">
        <v>12</v>
      </c>
      <c r="B20" s="397" t="s">
        <v>18</v>
      </c>
      <c r="C20" s="398">
        <v>4864975</v>
      </c>
      <c r="D20" s="155" t="s">
        <v>13</v>
      </c>
      <c r="E20" s="119" t="s">
        <v>361</v>
      </c>
      <c r="F20" s="409">
        <v>-1000</v>
      </c>
      <c r="G20" s="448">
        <v>987851</v>
      </c>
      <c r="H20" s="449">
        <v>988207</v>
      </c>
      <c r="I20" s="417">
        <f t="shared" si="2"/>
        <v>-356</v>
      </c>
      <c r="J20" s="417">
        <f t="shared" si="3"/>
        <v>356000</v>
      </c>
      <c r="K20" s="417">
        <f t="shared" si="0"/>
        <v>0.356</v>
      </c>
      <c r="L20" s="448">
        <v>948279</v>
      </c>
      <c r="M20" s="449">
        <v>948420</v>
      </c>
      <c r="N20" s="417">
        <f t="shared" si="4"/>
        <v>-141</v>
      </c>
      <c r="O20" s="417">
        <f t="shared" si="5"/>
        <v>141000</v>
      </c>
      <c r="P20" s="417">
        <f t="shared" si="1"/>
        <v>0.141</v>
      </c>
      <c r="Q20" s="406"/>
    </row>
    <row r="21" spans="1:17" ht="22.5" customHeight="1">
      <c r="A21" s="332">
        <v>13</v>
      </c>
      <c r="B21" s="397" t="s">
        <v>169</v>
      </c>
      <c r="C21" s="398">
        <v>4864976</v>
      </c>
      <c r="D21" s="155" t="s">
        <v>13</v>
      </c>
      <c r="E21" s="119" t="s">
        <v>361</v>
      </c>
      <c r="F21" s="409">
        <v>-1000</v>
      </c>
      <c r="G21" s="448">
        <v>998437</v>
      </c>
      <c r="H21" s="449">
        <v>999000</v>
      </c>
      <c r="I21" s="417">
        <f t="shared" si="2"/>
        <v>-563</v>
      </c>
      <c r="J21" s="417">
        <f t="shared" si="3"/>
        <v>563000</v>
      </c>
      <c r="K21" s="417">
        <f t="shared" si="0"/>
        <v>0.563</v>
      </c>
      <c r="L21" s="448">
        <v>964466</v>
      </c>
      <c r="M21" s="449">
        <v>964577</v>
      </c>
      <c r="N21" s="417">
        <f t="shared" si="4"/>
        <v>-111</v>
      </c>
      <c r="O21" s="417">
        <f t="shared" si="5"/>
        <v>111000</v>
      </c>
      <c r="P21" s="417">
        <f t="shared" si="1"/>
        <v>0.111</v>
      </c>
      <c r="Q21" s="406"/>
    </row>
    <row r="22" spans="1:17" ht="22.5" customHeight="1">
      <c r="A22" s="332"/>
      <c r="B22" s="399" t="s">
        <v>170</v>
      </c>
      <c r="C22" s="398"/>
      <c r="D22" s="155"/>
      <c r="E22" s="155"/>
      <c r="F22" s="409"/>
      <c r="G22" s="624"/>
      <c r="H22" s="623"/>
      <c r="I22" s="417"/>
      <c r="J22" s="417"/>
      <c r="K22" s="417"/>
      <c r="L22" s="418"/>
      <c r="M22" s="417"/>
      <c r="N22" s="417"/>
      <c r="O22" s="417"/>
      <c r="P22" s="417"/>
      <c r="Q22" s="406"/>
    </row>
    <row r="23" spans="1:17" ht="22.5" customHeight="1">
      <c r="A23" s="332">
        <v>14</v>
      </c>
      <c r="B23" s="397" t="s">
        <v>16</v>
      </c>
      <c r="C23" s="398">
        <v>5128437</v>
      </c>
      <c r="D23" s="155" t="s">
        <v>13</v>
      </c>
      <c r="E23" s="119" t="s">
        <v>361</v>
      </c>
      <c r="F23" s="409">
        <v>-1000</v>
      </c>
      <c r="G23" s="448">
        <v>997063</v>
      </c>
      <c r="H23" s="449">
        <v>998249</v>
      </c>
      <c r="I23" s="417">
        <f>G23-H23</f>
        <v>-1186</v>
      </c>
      <c r="J23" s="417">
        <f t="shared" si="3"/>
        <v>1186000</v>
      </c>
      <c r="K23" s="417">
        <f t="shared" si="0"/>
        <v>1.186</v>
      </c>
      <c r="L23" s="448">
        <v>993570</v>
      </c>
      <c r="M23" s="449">
        <v>993618</v>
      </c>
      <c r="N23" s="417">
        <f>L23-M23</f>
        <v>-48</v>
      </c>
      <c r="O23" s="417">
        <f t="shared" si="5"/>
        <v>48000</v>
      </c>
      <c r="P23" s="417">
        <f t="shared" si="1"/>
        <v>0.048</v>
      </c>
      <c r="Q23" s="699"/>
    </row>
    <row r="24" spans="1:17" ht="22.5" customHeight="1">
      <c r="A24" s="332">
        <v>15</v>
      </c>
      <c r="B24" s="397" t="s">
        <v>17</v>
      </c>
      <c r="C24" s="398">
        <v>5128439</v>
      </c>
      <c r="D24" s="155" t="s">
        <v>13</v>
      </c>
      <c r="E24" s="119" t="s">
        <v>361</v>
      </c>
      <c r="F24" s="409">
        <v>-1000</v>
      </c>
      <c r="G24" s="448">
        <v>5396</v>
      </c>
      <c r="H24" s="449">
        <v>4513</v>
      </c>
      <c r="I24" s="417">
        <f>G24-H24</f>
        <v>883</v>
      </c>
      <c r="J24" s="417">
        <f t="shared" si="3"/>
        <v>-883000</v>
      </c>
      <c r="K24" s="417">
        <f t="shared" si="0"/>
        <v>-0.883</v>
      </c>
      <c r="L24" s="448">
        <v>996777</v>
      </c>
      <c r="M24" s="449">
        <v>996779</v>
      </c>
      <c r="N24" s="417">
        <f>L24-M24</f>
        <v>-2</v>
      </c>
      <c r="O24" s="417">
        <f t="shared" si="5"/>
        <v>2000</v>
      </c>
      <c r="P24" s="417">
        <f t="shared" si="1"/>
        <v>0.002</v>
      </c>
      <c r="Q24" s="699"/>
    </row>
    <row r="25" spans="1:17" ht="22.5" customHeight="1">
      <c r="A25" s="332"/>
      <c r="B25" s="362" t="s">
        <v>171</v>
      </c>
      <c r="C25" s="398"/>
      <c r="D25" s="106"/>
      <c r="E25" s="106"/>
      <c r="F25" s="409"/>
      <c r="G25" s="624"/>
      <c r="H25" s="623"/>
      <c r="I25" s="417"/>
      <c r="J25" s="417"/>
      <c r="K25" s="417"/>
      <c r="L25" s="418"/>
      <c r="M25" s="417"/>
      <c r="N25" s="417"/>
      <c r="O25" s="417"/>
      <c r="P25" s="417"/>
      <c r="Q25" s="406"/>
    </row>
    <row r="26" spans="1:17" ht="22.5" customHeight="1">
      <c r="A26" s="332">
        <v>16</v>
      </c>
      <c r="B26" s="397" t="s">
        <v>16</v>
      </c>
      <c r="C26" s="398">
        <v>4864969</v>
      </c>
      <c r="D26" s="155" t="s">
        <v>13</v>
      </c>
      <c r="E26" s="119" t="s">
        <v>361</v>
      </c>
      <c r="F26" s="409">
        <v>-1000</v>
      </c>
      <c r="G26" s="448">
        <v>41572</v>
      </c>
      <c r="H26" s="449">
        <v>40617</v>
      </c>
      <c r="I26" s="417">
        <f t="shared" si="2"/>
        <v>955</v>
      </c>
      <c r="J26" s="417">
        <f t="shared" si="3"/>
        <v>-955000</v>
      </c>
      <c r="K26" s="417">
        <f t="shared" si="0"/>
        <v>-0.955</v>
      </c>
      <c r="L26" s="448">
        <v>26191</v>
      </c>
      <c r="M26" s="449">
        <v>26411</v>
      </c>
      <c r="N26" s="417">
        <f t="shared" si="4"/>
        <v>-220</v>
      </c>
      <c r="O26" s="417">
        <f t="shared" si="5"/>
        <v>220000</v>
      </c>
      <c r="P26" s="417">
        <f t="shared" si="1"/>
        <v>0.22</v>
      </c>
      <c r="Q26" s="406"/>
    </row>
    <row r="27" spans="1:17" ht="22.5" customHeight="1">
      <c r="A27" s="332">
        <v>17</v>
      </c>
      <c r="B27" s="397" t="s">
        <v>17</v>
      </c>
      <c r="C27" s="398">
        <v>4864970</v>
      </c>
      <c r="D27" s="155" t="s">
        <v>13</v>
      </c>
      <c r="E27" s="119" t="s">
        <v>361</v>
      </c>
      <c r="F27" s="409">
        <v>-1000</v>
      </c>
      <c r="G27" s="448">
        <v>4386</v>
      </c>
      <c r="H27" s="449">
        <v>4763</v>
      </c>
      <c r="I27" s="417">
        <f t="shared" si="2"/>
        <v>-377</v>
      </c>
      <c r="J27" s="417">
        <f t="shared" si="3"/>
        <v>377000</v>
      </c>
      <c r="K27" s="417">
        <f t="shared" si="0"/>
        <v>0.377</v>
      </c>
      <c r="L27" s="448">
        <v>10852</v>
      </c>
      <c r="M27" s="449">
        <v>10990</v>
      </c>
      <c r="N27" s="417">
        <f t="shared" si="4"/>
        <v>-138</v>
      </c>
      <c r="O27" s="417">
        <f t="shared" si="5"/>
        <v>138000</v>
      </c>
      <c r="P27" s="417">
        <f t="shared" si="1"/>
        <v>0.138</v>
      </c>
      <c r="Q27" s="406"/>
    </row>
    <row r="28" spans="1:17" ht="22.5" customHeight="1">
      <c r="A28" s="332">
        <v>18</v>
      </c>
      <c r="B28" s="397" t="s">
        <v>18</v>
      </c>
      <c r="C28" s="398">
        <v>4864971</v>
      </c>
      <c r="D28" s="155" t="s">
        <v>13</v>
      </c>
      <c r="E28" s="119" t="s">
        <v>361</v>
      </c>
      <c r="F28" s="409">
        <v>-1000</v>
      </c>
      <c r="G28" s="448">
        <v>25223</v>
      </c>
      <c r="H28" s="449">
        <v>25128</v>
      </c>
      <c r="I28" s="417">
        <f t="shared" si="2"/>
        <v>95</v>
      </c>
      <c r="J28" s="417">
        <f t="shared" si="3"/>
        <v>-95000</v>
      </c>
      <c r="K28" s="417">
        <f t="shared" si="0"/>
        <v>-0.095</v>
      </c>
      <c r="L28" s="448">
        <v>12240</v>
      </c>
      <c r="M28" s="449">
        <v>12493</v>
      </c>
      <c r="N28" s="417">
        <f t="shared" si="4"/>
        <v>-253</v>
      </c>
      <c r="O28" s="417">
        <f t="shared" si="5"/>
        <v>253000</v>
      </c>
      <c r="P28" s="417">
        <f t="shared" si="1"/>
        <v>0.253</v>
      </c>
      <c r="Q28" s="406"/>
    </row>
    <row r="29" spans="1:17" ht="22.5" customHeight="1">
      <c r="A29" s="332">
        <v>19</v>
      </c>
      <c r="B29" s="364" t="s">
        <v>169</v>
      </c>
      <c r="C29" s="398">
        <v>4864972</v>
      </c>
      <c r="D29" s="106" t="s">
        <v>13</v>
      </c>
      <c r="E29" s="119" t="s">
        <v>361</v>
      </c>
      <c r="F29" s="409">
        <v>-1000</v>
      </c>
      <c r="G29" s="448">
        <v>17433</v>
      </c>
      <c r="H29" s="449">
        <v>16967</v>
      </c>
      <c r="I29" s="417">
        <f t="shared" si="2"/>
        <v>466</v>
      </c>
      <c r="J29" s="417">
        <f t="shared" si="3"/>
        <v>-466000</v>
      </c>
      <c r="K29" s="417">
        <f t="shared" si="0"/>
        <v>-0.466</v>
      </c>
      <c r="L29" s="448">
        <v>42562</v>
      </c>
      <c r="M29" s="449">
        <v>42611</v>
      </c>
      <c r="N29" s="417">
        <f t="shared" si="4"/>
        <v>-49</v>
      </c>
      <c r="O29" s="417">
        <f t="shared" si="5"/>
        <v>49000</v>
      </c>
      <c r="P29" s="417">
        <f t="shared" si="1"/>
        <v>0.049</v>
      </c>
      <c r="Q29" s="406"/>
    </row>
    <row r="30" spans="1:17" ht="22.5" customHeight="1">
      <c r="A30" s="332"/>
      <c r="B30" s="399" t="s">
        <v>172</v>
      </c>
      <c r="C30" s="398"/>
      <c r="D30" s="155"/>
      <c r="E30" s="155"/>
      <c r="F30" s="409"/>
      <c r="G30" s="624"/>
      <c r="H30" s="623"/>
      <c r="I30" s="417"/>
      <c r="J30" s="417"/>
      <c r="K30" s="417"/>
      <c r="L30" s="418"/>
      <c r="M30" s="417"/>
      <c r="N30" s="417"/>
      <c r="O30" s="417"/>
      <c r="P30" s="417"/>
      <c r="Q30" s="406"/>
    </row>
    <row r="31" spans="1:17" ht="22.5" customHeight="1">
      <c r="A31" s="332"/>
      <c r="B31" s="399" t="s">
        <v>42</v>
      </c>
      <c r="C31" s="398"/>
      <c r="D31" s="155"/>
      <c r="E31" s="155"/>
      <c r="F31" s="409"/>
      <c r="G31" s="624"/>
      <c r="H31" s="623"/>
      <c r="I31" s="417"/>
      <c r="J31" s="417"/>
      <c r="K31" s="417"/>
      <c r="L31" s="418"/>
      <c r="M31" s="417"/>
      <c r="N31" s="417"/>
      <c r="O31" s="417"/>
      <c r="P31" s="417"/>
      <c r="Q31" s="406"/>
    </row>
    <row r="32" spans="1:17" ht="22.5" customHeight="1">
      <c r="A32" s="332">
        <v>21</v>
      </c>
      <c r="B32" s="397" t="s">
        <v>173</v>
      </c>
      <c r="C32" s="398">
        <v>4864955</v>
      </c>
      <c r="D32" s="155" t="s">
        <v>13</v>
      </c>
      <c r="E32" s="119" t="s">
        <v>361</v>
      </c>
      <c r="F32" s="409">
        <v>1000</v>
      </c>
      <c r="G32" s="448">
        <v>6003</v>
      </c>
      <c r="H32" s="449">
        <v>5818</v>
      </c>
      <c r="I32" s="417">
        <f t="shared" si="2"/>
        <v>185</v>
      </c>
      <c r="J32" s="417">
        <f t="shared" si="3"/>
        <v>185000</v>
      </c>
      <c r="K32" s="417">
        <f t="shared" si="0"/>
        <v>0.185</v>
      </c>
      <c r="L32" s="448">
        <v>4633</v>
      </c>
      <c r="M32" s="449">
        <v>4522</v>
      </c>
      <c r="N32" s="417">
        <f t="shared" si="4"/>
        <v>111</v>
      </c>
      <c r="O32" s="417">
        <f t="shared" si="5"/>
        <v>111000</v>
      </c>
      <c r="P32" s="417">
        <f t="shared" si="1"/>
        <v>0.111</v>
      </c>
      <c r="Q32" s="406"/>
    </row>
    <row r="33" spans="1:17" ht="22.5" customHeight="1">
      <c r="A33" s="332"/>
      <c r="B33" s="362" t="s">
        <v>174</v>
      </c>
      <c r="C33" s="398"/>
      <c r="D33" s="106"/>
      <c r="E33" s="106"/>
      <c r="F33" s="409"/>
      <c r="G33" s="624"/>
      <c r="H33" s="623"/>
      <c r="I33" s="417"/>
      <c r="J33" s="417"/>
      <c r="K33" s="417"/>
      <c r="L33" s="418"/>
      <c r="M33" s="417"/>
      <c r="N33" s="417"/>
      <c r="O33" s="417"/>
      <c r="P33" s="417"/>
      <c r="Q33" s="406"/>
    </row>
    <row r="34" spans="1:17" ht="22.5" customHeight="1">
      <c r="A34" s="332">
        <v>22</v>
      </c>
      <c r="B34" s="364" t="s">
        <v>16</v>
      </c>
      <c r="C34" s="398">
        <v>4864908</v>
      </c>
      <c r="D34" s="106" t="s">
        <v>13</v>
      </c>
      <c r="E34" s="119" t="s">
        <v>361</v>
      </c>
      <c r="F34" s="409">
        <v>-1000</v>
      </c>
      <c r="G34" s="448">
        <v>950149</v>
      </c>
      <c r="H34" s="449">
        <v>953213</v>
      </c>
      <c r="I34" s="417">
        <f t="shared" si="2"/>
        <v>-3064</v>
      </c>
      <c r="J34" s="417">
        <f t="shared" si="3"/>
        <v>3064000</v>
      </c>
      <c r="K34" s="417">
        <f t="shared" si="0"/>
        <v>3.064</v>
      </c>
      <c r="L34" s="448">
        <v>906489</v>
      </c>
      <c r="M34" s="449">
        <v>906489</v>
      </c>
      <c r="N34" s="417">
        <f t="shared" si="4"/>
        <v>0</v>
      </c>
      <c r="O34" s="417">
        <f t="shared" si="5"/>
        <v>0</v>
      </c>
      <c r="P34" s="417">
        <f t="shared" si="1"/>
        <v>0</v>
      </c>
      <c r="Q34" s="406"/>
    </row>
    <row r="35" spans="1:17" ht="22.5" customHeight="1">
      <c r="A35" s="332">
        <v>23</v>
      </c>
      <c r="B35" s="397" t="s">
        <v>17</v>
      </c>
      <c r="C35" s="398">
        <v>4864909</v>
      </c>
      <c r="D35" s="155" t="s">
        <v>13</v>
      </c>
      <c r="E35" s="119" t="s">
        <v>361</v>
      </c>
      <c r="F35" s="409">
        <v>-1000</v>
      </c>
      <c r="G35" s="448">
        <v>985583</v>
      </c>
      <c r="H35" s="449">
        <v>985663</v>
      </c>
      <c r="I35" s="417">
        <f t="shared" si="2"/>
        <v>-80</v>
      </c>
      <c r="J35" s="417">
        <f t="shared" si="3"/>
        <v>80000</v>
      </c>
      <c r="K35" s="417">
        <f t="shared" si="0"/>
        <v>0.08</v>
      </c>
      <c r="L35" s="448">
        <v>870102</v>
      </c>
      <c r="M35" s="449">
        <v>870102</v>
      </c>
      <c r="N35" s="417">
        <f t="shared" si="4"/>
        <v>0</v>
      </c>
      <c r="O35" s="417">
        <f t="shared" si="5"/>
        <v>0</v>
      </c>
      <c r="P35" s="417">
        <f t="shared" si="1"/>
        <v>0</v>
      </c>
      <c r="Q35" s="406"/>
    </row>
    <row r="36" spans="1:17" ht="22.5" customHeight="1">
      <c r="A36" s="332"/>
      <c r="B36" s="397"/>
      <c r="C36" s="398"/>
      <c r="D36" s="155"/>
      <c r="E36" s="155"/>
      <c r="F36" s="409"/>
      <c r="G36" s="624"/>
      <c r="H36" s="623"/>
      <c r="I36" s="417"/>
      <c r="J36" s="417"/>
      <c r="K36" s="417"/>
      <c r="L36" s="418"/>
      <c r="M36" s="417"/>
      <c r="N36" s="417"/>
      <c r="O36" s="417"/>
      <c r="P36" s="417"/>
      <c r="Q36" s="406"/>
    </row>
    <row r="37" spans="1:17" ht="22.5" customHeight="1">
      <c r="A37" s="332"/>
      <c r="B37" s="399" t="s">
        <v>175</v>
      </c>
      <c r="C37" s="398"/>
      <c r="D37" s="155"/>
      <c r="E37" s="155"/>
      <c r="F37" s="407"/>
      <c r="G37" s="624"/>
      <c r="H37" s="623"/>
      <c r="I37" s="417"/>
      <c r="J37" s="417"/>
      <c r="K37" s="417"/>
      <c r="L37" s="418"/>
      <c r="M37" s="417"/>
      <c r="N37" s="417"/>
      <c r="O37" s="417"/>
      <c r="P37" s="417"/>
      <c r="Q37" s="406"/>
    </row>
    <row r="38" spans="1:17" ht="22.5" customHeight="1">
      <c r="A38" s="332">
        <v>24</v>
      </c>
      <c r="B38" s="397" t="s">
        <v>131</v>
      </c>
      <c r="C38" s="398">
        <v>4864964</v>
      </c>
      <c r="D38" s="155" t="s">
        <v>13</v>
      </c>
      <c r="E38" s="119" t="s">
        <v>361</v>
      </c>
      <c r="F38" s="409">
        <v>-1000</v>
      </c>
      <c r="G38" s="448">
        <v>321</v>
      </c>
      <c r="H38" s="449">
        <v>320</v>
      </c>
      <c r="I38" s="417">
        <f t="shared" si="2"/>
        <v>1</v>
      </c>
      <c r="J38" s="417">
        <f t="shared" si="3"/>
        <v>-1000</v>
      </c>
      <c r="K38" s="417">
        <f t="shared" si="0"/>
        <v>-0.001</v>
      </c>
      <c r="L38" s="448">
        <v>992489</v>
      </c>
      <c r="M38" s="449">
        <v>993551</v>
      </c>
      <c r="N38" s="417">
        <f t="shared" si="4"/>
        <v>-1062</v>
      </c>
      <c r="O38" s="417">
        <f t="shared" si="5"/>
        <v>1062000</v>
      </c>
      <c r="P38" s="417">
        <f t="shared" si="1"/>
        <v>1.062</v>
      </c>
      <c r="Q38" s="406"/>
    </row>
    <row r="39" spans="1:17" ht="22.5" customHeight="1">
      <c r="A39" s="332">
        <v>25</v>
      </c>
      <c r="B39" s="397" t="s">
        <v>132</v>
      </c>
      <c r="C39" s="398">
        <v>4864965</v>
      </c>
      <c r="D39" s="155" t="s">
        <v>13</v>
      </c>
      <c r="E39" s="119" t="s">
        <v>361</v>
      </c>
      <c r="F39" s="409">
        <v>-1000</v>
      </c>
      <c r="G39" s="448">
        <v>445</v>
      </c>
      <c r="H39" s="449">
        <v>445</v>
      </c>
      <c r="I39" s="417">
        <f t="shared" si="2"/>
        <v>0</v>
      </c>
      <c r="J39" s="417">
        <f t="shared" si="3"/>
        <v>0</v>
      </c>
      <c r="K39" s="417">
        <f t="shared" si="0"/>
        <v>0</v>
      </c>
      <c r="L39" s="448">
        <v>976885</v>
      </c>
      <c r="M39" s="449">
        <v>978660</v>
      </c>
      <c r="N39" s="417">
        <f t="shared" si="4"/>
        <v>-1775</v>
      </c>
      <c r="O39" s="417">
        <f t="shared" si="5"/>
        <v>1775000</v>
      </c>
      <c r="P39" s="417">
        <f t="shared" si="1"/>
        <v>1.775</v>
      </c>
      <c r="Q39" s="406"/>
    </row>
    <row r="40" spans="1:17" ht="22.5" customHeight="1">
      <c r="A40" s="332">
        <v>26</v>
      </c>
      <c r="B40" s="397" t="s">
        <v>176</v>
      </c>
      <c r="C40" s="398">
        <v>4864890</v>
      </c>
      <c r="D40" s="155" t="s">
        <v>13</v>
      </c>
      <c r="E40" s="119" t="s">
        <v>361</v>
      </c>
      <c r="F40" s="409">
        <v>-1000</v>
      </c>
      <c r="G40" s="448">
        <v>1053</v>
      </c>
      <c r="H40" s="449">
        <v>368</v>
      </c>
      <c r="I40" s="417">
        <f t="shared" si="2"/>
        <v>685</v>
      </c>
      <c r="J40" s="417">
        <f t="shared" si="3"/>
        <v>-685000</v>
      </c>
      <c r="K40" s="417">
        <f t="shared" si="0"/>
        <v>-0.685</v>
      </c>
      <c r="L40" s="448">
        <v>957901</v>
      </c>
      <c r="M40" s="449">
        <v>957901</v>
      </c>
      <c r="N40" s="417">
        <f t="shared" si="4"/>
        <v>0</v>
      </c>
      <c r="O40" s="417">
        <f t="shared" si="5"/>
        <v>0</v>
      </c>
      <c r="P40" s="417">
        <f t="shared" si="1"/>
        <v>0</v>
      </c>
      <c r="Q40" s="406"/>
    </row>
    <row r="41" spans="1:17" ht="22.5" customHeight="1">
      <c r="A41" s="332">
        <v>27</v>
      </c>
      <c r="B41" s="364" t="s">
        <v>177</v>
      </c>
      <c r="C41" s="398">
        <v>4864891</v>
      </c>
      <c r="D41" s="106" t="s">
        <v>13</v>
      </c>
      <c r="E41" s="119" t="s">
        <v>361</v>
      </c>
      <c r="F41" s="409">
        <v>-1000</v>
      </c>
      <c r="G41" s="448"/>
      <c r="H41" s="449"/>
      <c r="I41" s="417">
        <f t="shared" si="2"/>
        <v>0</v>
      </c>
      <c r="J41" s="417">
        <f t="shared" si="3"/>
        <v>0</v>
      </c>
      <c r="K41" s="417">
        <f t="shared" si="0"/>
        <v>0</v>
      </c>
      <c r="L41" s="448"/>
      <c r="M41" s="449"/>
      <c r="N41" s="417">
        <f t="shared" si="4"/>
        <v>0</v>
      </c>
      <c r="O41" s="417">
        <f t="shared" si="5"/>
        <v>0</v>
      </c>
      <c r="P41" s="417">
        <f t="shared" si="1"/>
        <v>0</v>
      </c>
      <c r="Q41" s="406"/>
    </row>
    <row r="42" spans="1:17" ht="22.5" customHeight="1">
      <c r="A42" s="332">
        <v>28</v>
      </c>
      <c r="B42" s="397" t="s">
        <v>178</v>
      </c>
      <c r="C42" s="398">
        <v>4864906</v>
      </c>
      <c r="D42" s="155" t="s">
        <v>13</v>
      </c>
      <c r="E42" s="119" t="s">
        <v>361</v>
      </c>
      <c r="F42" s="409">
        <v>-1000</v>
      </c>
      <c r="G42" s="448">
        <v>999630</v>
      </c>
      <c r="H42" s="449">
        <v>999630</v>
      </c>
      <c r="I42" s="417">
        <f t="shared" si="2"/>
        <v>0</v>
      </c>
      <c r="J42" s="417">
        <f t="shared" si="3"/>
        <v>0</v>
      </c>
      <c r="K42" s="417">
        <f t="shared" si="0"/>
        <v>0</v>
      </c>
      <c r="L42" s="448">
        <v>911236</v>
      </c>
      <c r="M42" s="449">
        <v>915557</v>
      </c>
      <c r="N42" s="417">
        <f t="shared" si="4"/>
        <v>-4321</v>
      </c>
      <c r="O42" s="417">
        <f t="shared" si="5"/>
        <v>4321000</v>
      </c>
      <c r="P42" s="417">
        <f t="shared" si="1"/>
        <v>4.321</v>
      </c>
      <c r="Q42" s="406"/>
    </row>
    <row r="43" spans="1:17" ht="22.5" customHeight="1" thickBot="1">
      <c r="A43" s="332">
        <v>29</v>
      </c>
      <c r="B43" s="397" t="s">
        <v>179</v>
      </c>
      <c r="C43" s="398">
        <v>4864907</v>
      </c>
      <c r="D43" s="155" t="s">
        <v>13</v>
      </c>
      <c r="E43" s="119" t="s">
        <v>361</v>
      </c>
      <c r="F43" s="585">
        <v>-1000</v>
      </c>
      <c r="G43" s="448">
        <v>999027</v>
      </c>
      <c r="H43" s="449">
        <v>999027</v>
      </c>
      <c r="I43" s="417">
        <f t="shared" si="2"/>
        <v>0</v>
      </c>
      <c r="J43" s="417">
        <f t="shared" si="3"/>
        <v>0</v>
      </c>
      <c r="K43" s="417">
        <f t="shared" si="0"/>
        <v>0</v>
      </c>
      <c r="L43" s="448">
        <v>896885</v>
      </c>
      <c r="M43" s="449">
        <v>901652</v>
      </c>
      <c r="N43" s="417">
        <f t="shared" si="4"/>
        <v>-4767</v>
      </c>
      <c r="O43" s="417">
        <f t="shared" si="5"/>
        <v>4767000</v>
      </c>
      <c r="P43" s="417">
        <f t="shared" si="1"/>
        <v>4.767</v>
      </c>
      <c r="Q43" s="406"/>
    </row>
    <row r="44" spans="1:17" ht="18" customHeight="1" thickTop="1">
      <c r="A44" s="361"/>
      <c r="B44" s="400"/>
      <c r="C44" s="401"/>
      <c r="D44" s="317"/>
      <c r="E44" s="318"/>
      <c r="F44" s="409"/>
      <c r="G44" s="625"/>
      <c r="H44" s="626"/>
      <c r="I44" s="423"/>
      <c r="J44" s="423"/>
      <c r="K44" s="423"/>
      <c r="L44" s="423"/>
      <c r="M44" s="424"/>
      <c r="N44" s="423"/>
      <c r="O44" s="423"/>
      <c r="P44" s="423"/>
      <c r="Q44" s="27"/>
    </row>
    <row r="45" spans="1:17" ht="18" customHeight="1" thickBot="1">
      <c r="A45" s="538" t="s">
        <v>350</v>
      </c>
      <c r="B45" s="402"/>
      <c r="C45" s="403"/>
      <c r="D45" s="319"/>
      <c r="E45" s="320"/>
      <c r="F45" s="409"/>
      <c r="G45" s="627"/>
      <c r="H45" s="628"/>
      <c r="I45" s="427"/>
      <c r="J45" s="427"/>
      <c r="K45" s="427"/>
      <c r="L45" s="427"/>
      <c r="M45" s="428"/>
      <c r="N45" s="427"/>
      <c r="O45" s="427"/>
      <c r="P45" s="546" t="str">
        <f>NDPL!$Q$1</f>
        <v>MARCH-2012</v>
      </c>
      <c r="Q45" s="546"/>
    </row>
    <row r="46" spans="1:17" ht="21" customHeight="1" thickTop="1">
      <c r="A46" s="359"/>
      <c r="B46" s="362" t="s">
        <v>180</v>
      </c>
      <c r="C46" s="398"/>
      <c r="D46" s="106"/>
      <c r="E46" s="106"/>
      <c r="F46" s="586"/>
      <c r="G46" s="624"/>
      <c r="H46" s="623"/>
      <c r="I46" s="417"/>
      <c r="J46" s="417"/>
      <c r="K46" s="417"/>
      <c r="L46" s="418"/>
      <c r="M46" s="417"/>
      <c r="N46" s="417"/>
      <c r="O46" s="417"/>
      <c r="P46" s="417"/>
      <c r="Q46" s="184"/>
    </row>
    <row r="47" spans="1:17" ht="21" customHeight="1">
      <c r="A47" s="332">
        <v>30</v>
      </c>
      <c r="B47" s="397" t="s">
        <v>16</v>
      </c>
      <c r="C47" s="398">
        <v>4864988</v>
      </c>
      <c r="D47" s="155" t="s">
        <v>13</v>
      </c>
      <c r="E47" s="119" t="s">
        <v>361</v>
      </c>
      <c r="F47" s="409">
        <v>-1000</v>
      </c>
      <c r="G47" s="448">
        <v>998857</v>
      </c>
      <c r="H47" s="449">
        <v>998860</v>
      </c>
      <c r="I47" s="417">
        <f t="shared" si="2"/>
        <v>-3</v>
      </c>
      <c r="J47" s="417">
        <f t="shared" si="3"/>
        <v>3000</v>
      </c>
      <c r="K47" s="417">
        <f t="shared" si="0"/>
        <v>0.003</v>
      </c>
      <c r="L47" s="448">
        <v>975412</v>
      </c>
      <c r="M47" s="449">
        <v>975970</v>
      </c>
      <c r="N47" s="417">
        <f t="shared" si="4"/>
        <v>-558</v>
      </c>
      <c r="O47" s="417">
        <f t="shared" si="5"/>
        <v>558000</v>
      </c>
      <c r="P47" s="417">
        <f t="shared" si="1"/>
        <v>0.558</v>
      </c>
      <c r="Q47" s="184"/>
    </row>
    <row r="48" spans="1:17" ht="21" customHeight="1">
      <c r="A48" s="332">
        <v>31</v>
      </c>
      <c r="B48" s="397" t="s">
        <v>17</v>
      </c>
      <c r="C48" s="398">
        <v>4864989</v>
      </c>
      <c r="D48" s="155" t="s">
        <v>13</v>
      </c>
      <c r="E48" s="119" t="s">
        <v>361</v>
      </c>
      <c r="F48" s="409">
        <v>-1000</v>
      </c>
      <c r="G48" s="448">
        <v>53</v>
      </c>
      <c r="H48" s="449">
        <v>55</v>
      </c>
      <c r="I48" s="417">
        <f t="shared" si="2"/>
        <v>-2</v>
      </c>
      <c r="J48" s="417">
        <f t="shared" si="3"/>
        <v>2000</v>
      </c>
      <c r="K48" s="417">
        <f t="shared" si="0"/>
        <v>0.002</v>
      </c>
      <c r="L48" s="448">
        <v>992658</v>
      </c>
      <c r="M48" s="449">
        <v>993238</v>
      </c>
      <c r="N48" s="417">
        <f t="shared" si="4"/>
        <v>-580</v>
      </c>
      <c r="O48" s="417">
        <f t="shared" si="5"/>
        <v>580000</v>
      </c>
      <c r="P48" s="417">
        <f t="shared" si="1"/>
        <v>0.58</v>
      </c>
      <c r="Q48" s="184"/>
    </row>
    <row r="49" spans="1:17" ht="21" customHeight="1">
      <c r="A49" s="332">
        <v>32</v>
      </c>
      <c r="B49" s="397" t="s">
        <v>18</v>
      </c>
      <c r="C49" s="398">
        <v>4864979</v>
      </c>
      <c r="D49" s="155" t="s">
        <v>13</v>
      </c>
      <c r="E49" s="119" t="s">
        <v>361</v>
      </c>
      <c r="F49" s="409">
        <v>-2000</v>
      </c>
      <c r="G49" s="448">
        <v>990611</v>
      </c>
      <c r="H49" s="449">
        <v>990581</v>
      </c>
      <c r="I49" s="417">
        <f t="shared" si="2"/>
        <v>30</v>
      </c>
      <c r="J49" s="417">
        <f t="shared" si="3"/>
        <v>-60000</v>
      </c>
      <c r="K49" s="417">
        <f t="shared" si="0"/>
        <v>-0.06</v>
      </c>
      <c r="L49" s="448">
        <v>972851</v>
      </c>
      <c r="M49" s="449">
        <v>972722</v>
      </c>
      <c r="N49" s="417">
        <f t="shared" si="4"/>
        <v>129</v>
      </c>
      <c r="O49" s="417">
        <f t="shared" si="5"/>
        <v>-258000</v>
      </c>
      <c r="P49" s="417">
        <f t="shared" si="1"/>
        <v>-0.258</v>
      </c>
      <c r="Q49" s="587"/>
    </row>
    <row r="50" spans="1:17" ht="21" customHeight="1">
      <c r="A50" s="332"/>
      <c r="B50" s="399" t="s">
        <v>181</v>
      </c>
      <c r="C50" s="398"/>
      <c r="D50" s="155"/>
      <c r="E50" s="155"/>
      <c r="F50" s="409"/>
      <c r="G50" s="624"/>
      <c r="H50" s="623"/>
      <c r="I50" s="417"/>
      <c r="J50" s="417"/>
      <c r="K50" s="417"/>
      <c r="L50" s="418"/>
      <c r="M50" s="417"/>
      <c r="N50" s="417"/>
      <c r="O50" s="417"/>
      <c r="P50" s="417"/>
      <c r="Q50" s="184"/>
    </row>
    <row r="51" spans="1:17" ht="21" customHeight="1">
      <c r="A51" s="332">
        <v>33</v>
      </c>
      <c r="B51" s="397" t="s">
        <v>16</v>
      </c>
      <c r="C51" s="398">
        <v>4864966</v>
      </c>
      <c r="D51" s="155" t="s">
        <v>13</v>
      </c>
      <c r="E51" s="119" t="s">
        <v>361</v>
      </c>
      <c r="F51" s="409">
        <v>-1000</v>
      </c>
      <c r="G51" s="448">
        <v>997761</v>
      </c>
      <c r="H51" s="449">
        <v>997722</v>
      </c>
      <c r="I51" s="417">
        <f t="shared" si="2"/>
        <v>39</v>
      </c>
      <c r="J51" s="417">
        <f t="shared" si="3"/>
        <v>-39000</v>
      </c>
      <c r="K51" s="417">
        <f t="shared" si="0"/>
        <v>-0.039</v>
      </c>
      <c r="L51" s="448">
        <v>932149</v>
      </c>
      <c r="M51" s="449">
        <v>932216</v>
      </c>
      <c r="N51" s="417">
        <f t="shared" si="4"/>
        <v>-67</v>
      </c>
      <c r="O51" s="417">
        <f t="shared" si="5"/>
        <v>67000</v>
      </c>
      <c r="P51" s="417">
        <f t="shared" si="1"/>
        <v>0.067</v>
      </c>
      <c r="Q51" s="184"/>
    </row>
    <row r="52" spans="1:17" ht="21" customHeight="1">
      <c r="A52" s="332">
        <v>34</v>
      </c>
      <c r="B52" s="397" t="s">
        <v>17</v>
      </c>
      <c r="C52" s="398">
        <v>4864967</v>
      </c>
      <c r="D52" s="155" t="s">
        <v>13</v>
      </c>
      <c r="E52" s="119" t="s">
        <v>361</v>
      </c>
      <c r="F52" s="409">
        <v>-1000</v>
      </c>
      <c r="G52" s="448">
        <v>1529</v>
      </c>
      <c r="H52" s="449">
        <v>1543</v>
      </c>
      <c r="I52" s="417">
        <f t="shared" si="2"/>
        <v>-14</v>
      </c>
      <c r="J52" s="417">
        <f t="shared" si="3"/>
        <v>14000</v>
      </c>
      <c r="K52" s="417">
        <f t="shared" si="0"/>
        <v>0.014</v>
      </c>
      <c r="L52" s="448">
        <v>945856</v>
      </c>
      <c r="M52" s="449">
        <v>946658</v>
      </c>
      <c r="N52" s="417">
        <f t="shared" si="4"/>
        <v>-802</v>
      </c>
      <c r="O52" s="417">
        <f t="shared" si="5"/>
        <v>802000</v>
      </c>
      <c r="P52" s="417">
        <f t="shared" si="1"/>
        <v>0.802</v>
      </c>
      <c r="Q52" s="184"/>
    </row>
    <row r="53" spans="1:17" ht="21" customHeight="1">
      <c r="A53" s="332">
        <v>35</v>
      </c>
      <c r="B53" s="397" t="s">
        <v>18</v>
      </c>
      <c r="C53" s="398">
        <v>4865048</v>
      </c>
      <c r="D53" s="155" t="s">
        <v>13</v>
      </c>
      <c r="E53" s="119" t="s">
        <v>361</v>
      </c>
      <c r="F53" s="409">
        <v>-1000</v>
      </c>
      <c r="G53" s="448">
        <v>997696</v>
      </c>
      <c r="H53" s="449">
        <v>997829</v>
      </c>
      <c r="I53" s="417">
        <f t="shared" si="2"/>
        <v>-133</v>
      </c>
      <c r="J53" s="417">
        <f t="shared" si="3"/>
        <v>133000</v>
      </c>
      <c r="K53" s="417">
        <f t="shared" si="0"/>
        <v>0.133</v>
      </c>
      <c r="L53" s="448">
        <v>938743</v>
      </c>
      <c r="M53" s="449">
        <v>938801</v>
      </c>
      <c r="N53" s="417">
        <f t="shared" si="4"/>
        <v>-58</v>
      </c>
      <c r="O53" s="417">
        <f t="shared" si="5"/>
        <v>58000</v>
      </c>
      <c r="P53" s="417">
        <f t="shared" si="1"/>
        <v>0.058</v>
      </c>
      <c r="Q53" s="184"/>
    </row>
    <row r="54" spans="1:17" ht="21" customHeight="1">
      <c r="A54" s="332"/>
      <c r="B54" s="399" t="s">
        <v>122</v>
      </c>
      <c r="C54" s="398"/>
      <c r="D54" s="155"/>
      <c r="E54" s="119"/>
      <c r="F54" s="407"/>
      <c r="G54" s="624"/>
      <c r="H54" s="629"/>
      <c r="I54" s="417"/>
      <c r="J54" s="417"/>
      <c r="K54" s="417"/>
      <c r="L54" s="418"/>
      <c r="M54" s="414"/>
      <c r="N54" s="417"/>
      <c r="O54" s="417"/>
      <c r="P54" s="417"/>
      <c r="Q54" s="184"/>
    </row>
    <row r="55" spans="1:17" ht="21" customHeight="1">
      <c r="A55" s="332">
        <v>36</v>
      </c>
      <c r="B55" s="397" t="s">
        <v>384</v>
      </c>
      <c r="C55" s="398">
        <v>4864827</v>
      </c>
      <c r="D55" s="155" t="s">
        <v>13</v>
      </c>
      <c r="E55" s="119" t="s">
        <v>361</v>
      </c>
      <c r="F55" s="407">
        <v>-666.666</v>
      </c>
      <c r="G55" s="448">
        <v>999443</v>
      </c>
      <c r="H55" s="449">
        <v>1000783</v>
      </c>
      <c r="I55" s="417">
        <f>G55-H55</f>
        <v>-1340</v>
      </c>
      <c r="J55" s="417">
        <f t="shared" si="3"/>
        <v>893332.4400000001</v>
      </c>
      <c r="K55" s="710">
        <f t="shared" si="0"/>
        <v>0.89333244</v>
      </c>
      <c r="L55" s="448">
        <v>597</v>
      </c>
      <c r="M55" s="449">
        <v>597</v>
      </c>
      <c r="N55" s="417">
        <f>L55-M55</f>
        <v>0</v>
      </c>
      <c r="O55" s="417">
        <f t="shared" si="5"/>
        <v>0</v>
      </c>
      <c r="P55" s="417">
        <f t="shared" si="1"/>
        <v>0</v>
      </c>
      <c r="Q55" s="588" t="s">
        <v>387</v>
      </c>
    </row>
    <row r="56" spans="1:17" ht="21" customHeight="1">
      <c r="A56" s="332">
        <v>37</v>
      </c>
      <c r="B56" s="397" t="s">
        <v>183</v>
      </c>
      <c r="C56" s="398">
        <v>4864828</v>
      </c>
      <c r="D56" s="155" t="s">
        <v>13</v>
      </c>
      <c r="E56" s="119" t="s">
        <v>361</v>
      </c>
      <c r="F56" s="407">
        <v>-666.666</v>
      </c>
      <c r="G56" s="448">
        <v>976937</v>
      </c>
      <c r="H56" s="449">
        <v>980215</v>
      </c>
      <c r="I56" s="417">
        <f>G56-H56</f>
        <v>-3278</v>
      </c>
      <c r="J56" s="417">
        <f t="shared" si="3"/>
        <v>2185331.148</v>
      </c>
      <c r="K56" s="710">
        <f t="shared" si="0"/>
        <v>2.185331148</v>
      </c>
      <c r="L56" s="448">
        <v>976467</v>
      </c>
      <c r="M56" s="449">
        <v>976469</v>
      </c>
      <c r="N56" s="417">
        <f>L56-M56</f>
        <v>-2</v>
      </c>
      <c r="O56" s="417">
        <f t="shared" si="5"/>
        <v>1333.332</v>
      </c>
      <c r="P56" s="731">
        <f t="shared" si="1"/>
        <v>0.001333332</v>
      </c>
      <c r="Q56" s="184"/>
    </row>
    <row r="57" spans="1:17" ht="22.5" customHeight="1">
      <c r="A57" s="332"/>
      <c r="B57" s="399" t="s">
        <v>388</v>
      </c>
      <c r="C57" s="398"/>
      <c r="D57" s="155"/>
      <c r="E57" s="119"/>
      <c r="F57" s="407"/>
      <c r="G57" s="624"/>
      <c r="H57" s="629"/>
      <c r="I57" s="417"/>
      <c r="J57" s="417"/>
      <c r="K57" s="417"/>
      <c r="L57" s="421"/>
      <c r="M57" s="414"/>
      <c r="N57" s="417"/>
      <c r="O57" s="417"/>
      <c r="P57" s="417"/>
      <c r="Q57" s="184"/>
    </row>
    <row r="58" spans="1:17" ht="21" customHeight="1">
      <c r="A58" s="332">
        <v>38</v>
      </c>
      <c r="B58" s="397" t="s">
        <v>384</v>
      </c>
      <c r="C58" s="398">
        <v>4865024</v>
      </c>
      <c r="D58" s="155" t="s">
        <v>13</v>
      </c>
      <c r="E58" s="119" t="s">
        <v>361</v>
      </c>
      <c r="F58" s="593">
        <v>-2000</v>
      </c>
      <c r="G58" s="448">
        <v>521</v>
      </c>
      <c r="H58" s="449">
        <v>432</v>
      </c>
      <c r="I58" s="417">
        <f>G58-H58</f>
        <v>89</v>
      </c>
      <c r="J58" s="417">
        <f t="shared" si="3"/>
        <v>-178000</v>
      </c>
      <c r="K58" s="417">
        <f t="shared" si="0"/>
        <v>-0.178</v>
      </c>
      <c r="L58" s="448">
        <v>1157</v>
      </c>
      <c r="M58" s="449">
        <v>1149</v>
      </c>
      <c r="N58" s="417">
        <f>L58-M58</f>
        <v>8</v>
      </c>
      <c r="O58" s="417">
        <f t="shared" si="5"/>
        <v>-16000</v>
      </c>
      <c r="P58" s="417">
        <f t="shared" si="1"/>
        <v>-0.016</v>
      </c>
      <c r="Q58" s="184"/>
    </row>
    <row r="59" spans="1:17" ht="21" customHeight="1">
      <c r="A59" s="332">
        <v>39</v>
      </c>
      <c r="B59" s="397" t="s">
        <v>183</v>
      </c>
      <c r="C59" s="398">
        <v>4864920</v>
      </c>
      <c r="D59" s="155" t="s">
        <v>13</v>
      </c>
      <c r="E59" s="119" t="s">
        <v>361</v>
      </c>
      <c r="F59" s="593">
        <v>-2000</v>
      </c>
      <c r="G59" s="448">
        <v>997294</v>
      </c>
      <c r="H59" s="449">
        <v>997190</v>
      </c>
      <c r="I59" s="417">
        <f>G59-H59</f>
        <v>104</v>
      </c>
      <c r="J59" s="417">
        <f t="shared" si="3"/>
        <v>-208000</v>
      </c>
      <c r="K59" s="417">
        <f t="shared" si="0"/>
        <v>-0.208</v>
      </c>
      <c r="L59" s="448">
        <v>412</v>
      </c>
      <c r="M59" s="449">
        <v>405</v>
      </c>
      <c r="N59" s="417">
        <f>L59-M59</f>
        <v>7</v>
      </c>
      <c r="O59" s="417">
        <f t="shared" si="5"/>
        <v>-14000</v>
      </c>
      <c r="P59" s="417">
        <f t="shared" si="1"/>
        <v>-0.014</v>
      </c>
      <c r="Q59" s="184"/>
    </row>
    <row r="60" spans="1:17" ht="21" customHeight="1">
      <c r="A60" s="332"/>
      <c r="B60" s="702" t="s">
        <v>394</v>
      </c>
      <c r="C60" s="398"/>
      <c r="D60" s="155"/>
      <c r="E60" s="119"/>
      <c r="F60" s="593"/>
      <c r="G60" s="448"/>
      <c r="H60" s="449"/>
      <c r="I60" s="417"/>
      <c r="J60" s="417"/>
      <c r="K60" s="417"/>
      <c r="L60" s="448"/>
      <c r="M60" s="449"/>
      <c r="N60" s="417"/>
      <c r="O60" s="417"/>
      <c r="P60" s="417"/>
      <c r="Q60" s="184"/>
    </row>
    <row r="61" spans="1:17" ht="21" customHeight="1">
      <c r="A61" s="332">
        <v>40</v>
      </c>
      <c r="B61" s="397" t="s">
        <v>384</v>
      </c>
      <c r="C61" s="398">
        <v>5128414</v>
      </c>
      <c r="D61" s="155" t="s">
        <v>13</v>
      </c>
      <c r="E61" s="119" t="s">
        <v>361</v>
      </c>
      <c r="F61" s="593">
        <v>-1000</v>
      </c>
      <c r="G61" s="448">
        <v>983549</v>
      </c>
      <c r="H61" s="449">
        <v>986910</v>
      </c>
      <c r="I61" s="417">
        <f>G61-H61</f>
        <v>-3361</v>
      </c>
      <c r="J61" s="417">
        <f t="shared" si="3"/>
        <v>3361000</v>
      </c>
      <c r="K61" s="417">
        <f t="shared" si="0"/>
        <v>3.361</v>
      </c>
      <c r="L61" s="448">
        <v>999915</v>
      </c>
      <c r="M61" s="449">
        <v>999915</v>
      </c>
      <c r="N61" s="417">
        <f>L61-M61</f>
        <v>0</v>
      </c>
      <c r="O61" s="417">
        <f t="shared" si="5"/>
        <v>0</v>
      </c>
      <c r="P61" s="417">
        <f t="shared" si="1"/>
        <v>0</v>
      </c>
      <c r="Q61" s="184"/>
    </row>
    <row r="62" spans="1:17" ht="21" customHeight="1">
      <c r="A62" s="332">
        <v>41</v>
      </c>
      <c r="B62" s="397" t="s">
        <v>183</v>
      </c>
      <c r="C62" s="398">
        <v>5128416</v>
      </c>
      <c r="D62" s="155" t="s">
        <v>13</v>
      </c>
      <c r="E62" s="119" t="s">
        <v>361</v>
      </c>
      <c r="F62" s="593">
        <v>-1000</v>
      </c>
      <c r="G62" s="448">
        <v>983564</v>
      </c>
      <c r="H62" s="449">
        <v>984559</v>
      </c>
      <c r="I62" s="417">
        <f>G62-H62</f>
        <v>-995</v>
      </c>
      <c r="J62" s="417">
        <f t="shared" si="3"/>
        <v>995000</v>
      </c>
      <c r="K62" s="417">
        <f t="shared" si="0"/>
        <v>0.995</v>
      </c>
      <c r="L62" s="448">
        <v>999997</v>
      </c>
      <c r="M62" s="449">
        <v>999997</v>
      </c>
      <c r="N62" s="417">
        <f>L62-M62</f>
        <v>0</v>
      </c>
      <c r="O62" s="417">
        <f t="shared" si="5"/>
        <v>0</v>
      </c>
      <c r="P62" s="417">
        <f t="shared" si="1"/>
        <v>0</v>
      </c>
      <c r="Q62" s="184"/>
    </row>
    <row r="63" spans="1:17" ht="21" customHeight="1">
      <c r="A63" s="332"/>
      <c r="B63" s="702" t="s">
        <v>403</v>
      </c>
      <c r="C63" s="398"/>
      <c r="D63" s="155"/>
      <c r="E63" s="119"/>
      <c r="F63" s="593"/>
      <c r="G63" s="448"/>
      <c r="H63" s="449"/>
      <c r="I63" s="417"/>
      <c r="J63" s="417"/>
      <c r="K63" s="417"/>
      <c r="L63" s="448"/>
      <c r="M63" s="449"/>
      <c r="N63" s="417"/>
      <c r="O63" s="417"/>
      <c r="P63" s="417"/>
      <c r="Q63" s="184"/>
    </row>
    <row r="64" spans="1:17" ht="21" customHeight="1">
      <c r="A64" s="332">
        <v>42</v>
      </c>
      <c r="B64" s="397" t="s">
        <v>404</v>
      </c>
      <c r="C64" s="398">
        <v>5100228</v>
      </c>
      <c r="D64" s="155" t="s">
        <v>13</v>
      </c>
      <c r="E64" s="119" t="s">
        <v>361</v>
      </c>
      <c r="F64" s="593">
        <v>800</v>
      </c>
      <c r="G64" s="448">
        <v>999463</v>
      </c>
      <c r="H64" s="449">
        <v>999263</v>
      </c>
      <c r="I64" s="417">
        <f>G64-H64</f>
        <v>200</v>
      </c>
      <c r="J64" s="417">
        <f t="shared" si="3"/>
        <v>160000</v>
      </c>
      <c r="K64" s="417">
        <f t="shared" si="0"/>
        <v>0.16</v>
      </c>
      <c r="L64" s="448">
        <v>465</v>
      </c>
      <c r="M64" s="449">
        <v>398</v>
      </c>
      <c r="N64" s="417">
        <f>L64-M64</f>
        <v>67</v>
      </c>
      <c r="O64" s="417">
        <f t="shared" si="5"/>
        <v>53600</v>
      </c>
      <c r="P64" s="417">
        <f t="shared" si="1"/>
        <v>0.0536</v>
      </c>
      <c r="Q64" s="184"/>
    </row>
    <row r="65" spans="1:17" ht="21" customHeight="1">
      <c r="A65" s="332">
        <v>43</v>
      </c>
      <c r="B65" s="490" t="s">
        <v>405</v>
      </c>
      <c r="C65" s="398">
        <v>5128441</v>
      </c>
      <c r="D65" s="155" t="s">
        <v>13</v>
      </c>
      <c r="E65" s="119" t="s">
        <v>361</v>
      </c>
      <c r="F65" s="593">
        <v>800</v>
      </c>
      <c r="G65" s="448">
        <v>3025</v>
      </c>
      <c r="H65" s="449">
        <v>1697</v>
      </c>
      <c r="I65" s="417">
        <f>G65-H65</f>
        <v>1328</v>
      </c>
      <c r="J65" s="417">
        <f t="shared" si="3"/>
        <v>1062400</v>
      </c>
      <c r="K65" s="417">
        <f t="shared" si="0"/>
        <v>1.0624</v>
      </c>
      <c r="L65" s="448">
        <v>224</v>
      </c>
      <c r="M65" s="449">
        <v>184</v>
      </c>
      <c r="N65" s="417">
        <f>L65-M65</f>
        <v>40</v>
      </c>
      <c r="O65" s="417">
        <f t="shared" si="5"/>
        <v>32000</v>
      </c>
      <c r="P65" s="417">
        <f t="shared" si="1"/>
        <v>0.032</v>
      </c>
      <c r="Q65" s="184"/>
    </row>
    <row r="66" spans="1:17" ht="21" customHeight="1">
      <c r="A66" s="332">
        <v>44</v>
      </c>
      <c r="B66" s="397" t="s">
        <v>377</v>
      </c>
      <c r="C66" s="398">
        <v>5128443</v>
      </c>
      <c r="D66" s="155" t="s">
        <v>13</v>
      </c>
      <c r="E66" s="119" t="s">
        <v>361</v>
      </c>
      <c r="F66" s="593">
        <v>800</v>
      </c>
      <c r="G66" s="448">
        <v>991057</v>
      </c>
      <c r="H66" s="449">
        <v>992688</v>
      </c>
      <c r="I66" s="417">
        <f>G66-H66</f>
        <v>-1631</v>
      </c>
      <c r="J66" s="417">
        <f t="shared" si="3"/>
        <v>-1304800</v>
      </c>
      <c r="K66" s="417">
        <f t="shared" si="0"/>
        <v>-1.3048</v>
      </c>
      <c r="L66" s="448">
        <v>999903</v>
      </c>
      <c r="M66" s="449">
        <v>999912</v>
      </c>
      <c r="N66" s="417">
        <f>L66-M66</f>
        <v>-9</v>
      </c>
      <c r="O66" s="417">
        <f t="shared" si="5"/>
        <v>-7200</v>
      </c>
      <c r="P66" s="417">
        <f t="shared" si="1"/>
        <v>-0.0072</v>
      </c>
      <c r="Q66" s="184"/>
    </row>
    <row r="67" spans="1:17" ht="21" customHeight="1">
      <c r="A67" s="332">
        <v>45</v>
      </c>
      <c r="B67" s="397" t="s">
        <v>408</v>
      </c>
      <c r="C67" s="398">
        <v>5128407</v>
      </c>
      <c r="D67" s="155" t="s">
        <v>13</v>
      </c>
      <c r="E67" s="119" t="s">
        <v>361</v>
      </c>
      <c r="F67" s="593">
        <v>-2000</v>
      </c>
      <c r="G67" s="448">
        <v>999898</v>
      </c>
      <c r="H67" s="449">
        <v>999933</v>
      </c>
      <c r="I67" s="417">
        <f>G67-H67</f>
        <v>-35</v>
      </c>
      <c r="J67" s="417">
        <f t="shared" si="3"/>
        <v>70000</v>
      </c>
      <c r="K67" s="417">
        <f t="shared" si="0"/>
        <v>0.07</v>
      </c>
      <c r="L67" s="448">
        <v>0</v>
      </c>
      <c r="M67" s="449">
        <v>0</v>
      </c>
      <c r="N67" s="417">
        <f>L67-M67</f>
        <v>0</v>
      </c>
      <c r="O67" s="417">
        <f t="shared" si="5"/>
        <v>0</v>
      </c>
      <c r="P67" s="417">
        <f t="shared" si="1"/>
        <v>0</v>
      </c>
      <c r="Q67" s="184"/>
    </row>
    <row r="68" spans="1:17" ht="21" customHeight="1">
      <c r="A68" s="332"/>
      <c r="B68" s="362" t="s">
        <v>108</v>
      </c>
      <c r="C68" s="398"/>
      <c r="D68" s="106"/>
      <c r="E68" s="106"/>
      <c r="F68" s="407"/>
      <c r="G68" s="624"/>
      <c r="H68" s="623"/>
      <c r="I68" s="417"/>
      <c r="J68" s="417"/>
      <c r="K68" s="417"/>
      <c r="L68" s="418"/>
      <c r="M68" s="417"/>
      <c r="N68" s="417"/>
      <c r="O68" s="417"/>
      <c r="P68" s="417"/>
      <c r="Q68" s="184"/>
    </row>
    <row r="69" spans="1:17" ht="21" customHeight="1">
      <c r="A69" s="332">
        <v>46</v>
      </c>
      <c r="B69" s="397" t="s">
        <v>119</v>
      </c>
      <c r="C69" s="398">
        <v>4864951</v>
      </c>
      <c r="D69" s="155" t="s">
        <v>13</v>
      </c>
      <c r="E69" s="119" t="s">
        <v>361</v>
      </c>
      <c r="F69" s="409">
        <v>1000</v>
      </c>
      <c r="G69" s="448">
        <v>997432</v>
      </c>
      <c r="H69" s="449">
        <v>998045</v>
      </c>
      <c r="I69" s="417">
        <f t="shared" si="2"/>
        <v>-613</v>
      </c>
      <c r="J69" s="417">
        <f t="shared" si="3"/>
        <v>-613000</v>
      </c>
      <c r="K69" s="417">
        <f t="shared" si="0"/>
        <v>-0.613</v>
      </c>
      <c r="L69" s="448">
        <v>38056</v>
      </c>
      <c r="M69" s="449">
        <v>38077</v>
      </c>
      <c r="N69" s="417">
        <f t="shared" si="4"/>
        <v>-21</v>
      </c>
      <c r="O69" s="417">
        <f t="shared" si="5"/>
        <v>-21000</v>
      </c>
      <c r="P69" s="417">
        <f t="shared" si="1"/>
        <v>-0.021</v>
      </c>
      <c r="Q69" s="184"/>
    </row>
    <row r="70" spans="1:17" ht="21" customHeight="1">
      <c r="A70" s="332">
        <v>47</v>
      </c>
      <c r="B70" s="397" t="s">
        <v>120</v>
      </c>
      <c r="C70" s="398">
        <v>4902501</v>
      </c>
      <c r="D70" s="155" t="s">
        <v>13</v>
      </c>
      <c r="E70" s="119" t="s">
        <v>361</v>
      </c>
      <c r="F70" s="409">
        <v>1333.33</v>
      </c>
      <c r="G70" s="448">
        <v>997353</v>
      </c>
      <c r="H70" s="449">
        <v>997835</v>
      </c>
      <c r="I70" s="414">
        <f t="shared" si="2"/>
        <v>-482</v>
      </c>
      <c r="J70" s="414">
        <f t="shared" si="3"/>
        <v>-642665.0599999999</v>
      </c>
      <c r="K70" s="732">
        <f t="shared" si="0"/>
        <v>-0.6426650599999999</v>
      </c>
      <c r="L70" s="448">
        <v>491</v>
      </c>
      <c r="M70" s="449">
        <v>499</v>
      </c>
      <c r="N70" s="417">
        <f t="shared" si="4"/>
        <v>-8</v>
      </c>
      <c r="O70" s="417">
        <f t="shared" si="5"/>
        <v>-10666.64</v>
      </c>
      <c r="P70" s="710">
        <f t="shared" si="1"/>
        <v>-0.01066664</v>
      </c>
      <c r="Q70" s="184"/>
    </row>
    <row r="71" spans="1:17" ht="21" customHeight="1">
      <c r="A71" s="332"/>
      <c r="B71" s="399" t="s">
        <v>182</v>
      </c>
      <c r="C71" s="398"/>
      <c r="D71" s="155"/>
      <c r="E71" s="155"/>
      <c r="F71" s="409"/>
      <c r="G71" s="624"/>
      <c r="H71" s="623"/>
      <c r="I71" s="417"/>
      <c r="J71" s="417"/>
      <c r="K71" s="417"/>
      <c r="L71" s="418"/>
      <c r="M71" s="417"/>
      <c r="N71" s="417"/>
      <c r="O71" s="417"/>
      <c r="P71" s="417"/>
      <c r="Q71" s="184"/>
    </row>
    <row r="72" spans="1:17" ht="21" customHeight="1">
      <c r="A72" s="332">
        <v>48</v>
      </c>
      <c r="B72" s="397" t="s">
        <v>39</v>
      </c>
      <c r="C72" s="398">
        <v>4864990</v>
      </c>
      <c r="D72" s="155" t="s">
        <v>13</v>
      </c>
      <c r="E72" s="119" t="s">
        <v>361</v>
      </c>
      <c r="F72" s="409">
        <v>-1000</v>
      </c>
      <c r="G72" s="448">
        <v>4578</v>
      </c>
      <c r="H72" s="449">
        <v>3727</v>
      </c>
      <c r="I72" s="417">
        <f t="shared" si="2"/>
        <v>851</v>
      </c>
      <c r="J72" s="417">
        <f t="shared" si="3"/>
        <v>-851000</v>
      </c>
      <c r="K72" s="417">
        <f t="shared" si="0"/>
        <v>-0.851</v>
      </c>
      <c r="L72" s="448">
        <v>981976</v>
      </c>
      <c r="M72" s="449">
        <v>981988</v>
      </c>
      <c r="N72" s="417">
        <f t="shared" si="4"/>
        <v>-12</v>
      </c>
      <c r="O72" s="417">
        <f t="shared" si="5"/>
        <v>12000</v>
      </c>
      <c r="P72" s="417">
        <f t="shared" si="1"/>
        <v>0.012</v>
      </c>
      <c r="Q72" s="184"/>
    </row>
    <row r="73" spans="1:17" ht="21" customHeight="1">
      <c r="A73" s="332">
        <v>49</v>
      </c>
      <c r="B73" s="397" t="s">
        <v>183</v>
      </c>
      <c r="C73" s="398">
        <v>4864991</v>
      </c>
      <c r="D73" s="155" t="s">
        <v>13</v>
      </c>
      <c r="E73" s="119" t="s">
        <v>361</v>
      </c>
      <c r="F73" s="409">
        <v>-1000</v>
      </c>
      <c r="G73" s="448">
        <v>999374</v>
      </c>
      <c r="H73" s="449">
        <v>999410</v>
      </c>
      <c r="I73" s="417">
        <f t="shared" si="2"/>
        <v>-36</v>
      </c>
      <c r="J73" s="417">
        <f t="shared" si="3"/>
        <v>36000</v>
      </c>
      <c r="K73" s="417">
        <f t="shared" si="0"/>
        <v>0.036</v>
      </c>
      <c r="L73" s="448">
        <v>989768</v>
      </c>
      <c r="M73" s="449">
        <v>989773</v>
      </c>
      <c r="N73" s="417">
        <f t="shared" si="4"/>
        <v>-5</v>
      </c>
      <c r="O73" s="417">
        <f t="shared" si="5"/>
        <v>5000</v>
      </c>
      <c r="P73" s="417">
        <f t="shared" si="1"/>
        <v>0.005</v>
      </c>
      <c r="Q73" s="184"/>
    </row>
    <row r="74" spans="1:17" ht="21" customHeight="1">
      <c r="A74" s="332"/>
      <c r="B74" s="404" t="s">
        <v>29</v>
      </c>
      <c r="C74" s="365"/>
      <c r="D74" s="66"/>
      <c r="E74" s="66"/>
      <c r="F74" s="409"/>
      <c r="G74" s="624"/>
      <c r="H74" s="623"/>
      <c r="I74" s="417"/>
      <c r="J74" s="417"/>
      <c r="K74" s="417"/>
      <c r="L74" s="418"/>
      <c r="M74" s="417"/>
      <c r="N74" s="417"/>
      <c r="O74" s="417"/>
      <c r="P74" s="417"/>
      <c r="Q74" s="184"/>
    </row>
    <row r="75" spans="1:17" ht="21" customHeight="1">
      <c r="A75" s="332">
        <v>50</v>
      </c>
      <c r="B75" s="110" t="s">
        <v>84</v>
      </c>
      <c r="C75" s="365">
        <v>4865092</v>
      </c>
      <c r="D75" s="66" t="s">
        <v>13</v>
      </c>
      <c r="E75" s="119" t="s">
        <v>361</v>
      </c>
      <c r="F75" s="409">
        <v>100</v>
      </c>
      <c r="G75" s="448">
        <v>6548</v>
      </c>
      <c r="H75" s="449">
        <v>6347</v>
      </c>
      <c r="I75" s="417">
        <f t="shared" si="2"/>
        <v>201</v>
      </c>
      <c r="J75" s="417">
        <f t="shared" si="3"/>
        <v>20100</v>
      </c>
      <c r="K75" s="417">
        <f t="shared" si="0"/>
        <v>0.0201</v>
      </c>
      <c r="L75" s="448">
        <v>9442</v>
      </c>
      <c r="M75" s="449">
        <v>9245</v>
      </c>
      <c r="N75" s="417">
        <f t="shared" si="4"/>
        <v>197</v>
      </c>
      <c r="O75" s="417">
        <f t="shared" si="5"/>
        <v>19700</v>
      </c>
      <c r="P75" s="417">
        <f t="shared" si="1"/>
        <v>0.0197</v>
      </c>
      <c r="Q75" s="184"/>
    </row>
    <row r="76" spans="1:17" ht="21" customHeight="1">
      <c r="A76" s="332"/>
      <c r="B76" s="399" t="s">
        <v>50</v>
      </c>
      <c r="C76" s="398"/>
      <c r="D76" s="155"/>
      <c r="E76" s="155"/>
      <c r="F76" s="409"/>
      <c r="G76" s="624"/>
      <c r="H76" s="623"/>
      <c r="I76" s="417"/>
      <c r="J76" s="417"/>
      <c r="K76" s="417"/>
      <c r="L76" s="418"/>
      <c r="M76" s="417"/>
      <c r="N76" s="417"/>
      <c r="O76" s="417"/>
      <c r="P76" s="417"/>
      <c r="Q76" s="184"/>
    </row>
    <row r="77" spans="1:17" ht="21" customHeight="1">
      <c r="A77" s="332">
        <v>51</v>
      </c>
      <c r="B77" s="397" t="s">
        <v>362</v>
      </c>
      <c r="C77" s="398">
        <v>4864792</v>
      </c>
      <c r="D77" s="155" t="s">
        <v>13</v>
      </c>
      <c r="E77" s="119" t="s">
        <v>361</v>
      </c>
      <c r="F77" s="409">
        <v>100</v>
      </c>
      <c r="G77" s="448">
        <v>38246</v>
      </c>
      <c r="H77" s="449">
        <v>38725</v>
      </c>
      <c r="I77" s="417">
        <f t="shared" si="2"/>
        <v>-479</v>
      </c>
      <c r="J77" s="417">
        <f t="shared" si="3"/>
        <v>-47900</v>
      </c>
      <c r="K77" s="417">
        <f t="shared" si="0"/>
        <v>-0.0479</v>
      </c>
      <c r="L77" s="448">
        <v>147056</v>
      </c>
      <c r="M77" s="449">
        <v>147054</v>
      </c>
      <c r="N77" s="417">
        <f t="shared" si="4"/>
        <v>2</v>
      </c>
      <c r="O77" s="417">
        <f t="shared" si="5"/>
        <v>200</v>
      </c>
      <c r="P77" s="417">
        <f t="shared" si="1"/>
        <v>0.0002</v>
      </c>
      <c r="Q77" s="184"/>
    </row>
    <row r="78" spans="1:17" ht="21" customHeight="1">
      <c r="A78" s="405"/>
      <c r="B78" s="404" t="s">
        <v>323</v>
      </c>
      <c r="C78" s="398"/>
      <c r="D78" s="155"/>
      <c r="E78" s="155"/>
      <c r="F78" s="409"/>
      <c r="G78" s="624"/>
      <c r="H78" s="623"/>
      <c r="I78" s="417"/>
      <c r="J78" s="417"/>
      <c r="K78" s="417"/>
      <c r="L78" s="418"/>
      <c r="M78" s="417"/>
      <c r="N78" s="417"/>
      <c r="O78" s="417"/>
      <c r="P78" s="417"/>
      <c r="Q78" s="184"/>
    </row>
    <row r="79" spans="1:17" ht="21" customHeight="1">
      <c r="A79" s="332">
        <v>52</v>
      </c>
      <c r="B79" s="544" t="s">
        <v>365</v>
      </c>
      <c r="C79" s="398">
        <v>4865170</v>
      </c>
      <c r="D79" s="119" t="s">
        <v>13</v>
      </c>
      <c r="E79" s="119" t="s">
        <v>361</v>
      </c>
      <c r="F79" s="409">
        <v>1000</v>
      </c>
      <c r="G79" s="448">
        <v>0</v>
      </c>
      <c r="H79" s="449">
        <v>0</v>
      </c>
      <c r="I79" s="417">
        <f t="shared" si="2"/>
        <v>0</v>
      </c>
      <c r="J79" s="417">
        <f t="shared" si="3"/>
        <v>0</v>
      </c>
      <c r="K79" s="417">
        <f t="shared" si="0"/>
        <v>0</v>
      </c>
      <c r="L79" s="448">
        <v>999972</v>
      </c>
      <c r="M79" s="449">
        <v>999972</v>
      </c>
      <c r="N79" s="417">
        <f t="shared" si="4"/>
        <v>0</v>
      </c>
      <c r="O79" s="417">
        <f t="shared" si="5"/>
        <v>0</v>
      </c>
      <c r="P79" s="417">
        <f t="shared" si="1"/>
        <v>0</v>
      </c>
      <c r="Q79" s="184"/>
    </row>
    <row r="80" spans="1:17" ht="21" customHeight="1">
      <c r="A80" s="332"/>
      <c r="B80" s="404" t="s">
        <v>38</v>
      </c>
      <c r="C80" s="442"/>
      <c r="D80" s="471"/>
      <c r="E80" s="431"/>
      <c r="F80" s="442"/>
      <c r="G80" s="622"/>
      <c r="H80" s="623"/>
      <c r="I80" s="449"/>
      <c r="J80" s="449"/>
      <c r="K80" s="450"/>
      <c r="L80" s="448"/>
      <c r="M80" s="449"/>
      <c r="N80" s="449"/>
      <c r="O80" s="449"/>
      <c r="P80" s="450"/>
      <c r="Q80" s="184"/>
    </row>
    <row r="81" spans="1:17" ht="21" customHeight="1">
      <c r="A81" s="332">
        <v>53</v>
      </c>
      <c r="B81" s="544" t="s">
        <v>377</v>
      </c>
      <c r="C81" s="442">
        <v>4864961</v>
      </c>
      <c r="D81" s="470" t="s">
        <v>13</v>
      </c>
      <c r="E81" s="431" t="s">
        <v>361</v>
      </c>
      <c r="F81" s="442">
        <v>1000</v>
      </c>
      <c r="G81" s="448">
        <v>974433</v>
      </c>
      <c r="H81" s="449">
        <v>975361</v>
      </c>
      <c r="I81" s="449">
        <f>G81-H81</f>
        <v>-928</v>
      </c>
      <c r="J81" s="449">
        <f>$F81*I81</f>
        <v>-928000</v>
      </c>
      <c r="K81" s="450">
        <f>J81/1000000</f>
        <v>-0.928</v>
      </c>
      <c r="L81" s="448">
        <v>992679</v>
      </c>
      <c r="M81" s="449">
        <v>992681</v>
      </c>
      <c r="N81" s="449">
        <f>L81-M81</f>
        <v>-2</v>
      </c>
      <c r="O81" s="449">
        <f>$F81*N81</f>
        <v>-2000</v>
      </c>
      <c r="P81" s="450">
        <f>O81/1000000</f>
        <v>-0.002</v>
      </c>
      <c r="Q81" s="184"/>
    </row>
    <row r="82" spans="1:17" ht="21" customHeight="1">
      <c r="A82" s="332"/>
      <c r="B82" s="404" t="s">
        <v>195</v>
      </c>
      <c r="C82" s="442"/>
      <c r="D82" s="470"/>
      <c r="E82" s="431"/>
      <c r="F82" s="442"/>
      <c r="G82" s="630"/>
      <c r="H82" s="629"/>
      <c r="I82" s="449"/>
      <c r="J82" s="449"/>
      <c r="K82" s="449"/>
      <c r="L82" s="451"/>
      <c r="M82" s="452"/>
      <c r="N82" s="449"/>
      <c r="O82" s="449"/>
      <c r="P82" s="449"/>
      <c r="Q82" s="184"/>
    </row>
    <row r="83" spans="1:17" ht="21" customHeight="1">
      <c r="A83" s="332">
        <v>54</v>
      </c>
      <c r="B83" s="397" t="s">
        <v>379</v>
      </c>
      <c r="C83" s="442">
        <v>4902586</v>
      </c>
      <c r="D83" s="470" t="s">
        <v>13</v>
      </c>
      <c r="E83" s="431" t="s">
        <v>361</v>
      </c>
      <c r="F83" s="442">
        <v>100</v>
      </c>
      <c r="G83" s="448">
        <v>1449</v>
      </c>
      <c r="H83" s="449">
        <v>1312</v>
      </c>
      <c r="I83" s="449">
        <f>G83-H83</f>
        <v>137</v>
      </c>
      <c r="J83" s="449">
        <f>$F83*I83</f>
        <v>13700</v>
      </c>
      <c r="K83" s="450">
        <f>J83/1000000</f>
        <v>0.0137</v>
      </c>
      <c r="L83" s="448">
        <v>5351</v>
      </c>
      <c r="M83" s="449">
        <v>5349</v>
      </c>
      <c r="N83" s="449">
        <f>L83-M83</f>
        <v>2</v>
      </c>
      <c r="O83" s="449">
        <f>$F83*N83</f>
        <v>200</v>
      </c>
      <c r="P83" s="450">
        <f>O83/1000000</f>
        <v>0.0002</v>
      </c>
      <c r="Q83" s="184"/>
    </row>
    <row r="84" spans="1:17" ht="21" customHeight="1">
      <c r="A84" s="332">
        <v>55</v>
      </c>
      <c r="B84" s="397" t="s">
        <v>380</v>
      </c>
      <c r="C84" s="442">
        <v>4902587</v>
      </c>
      <c r="D84" s="470" t="s">
        <v>13</v>
      </c>
      <c r="E84" s="431" t="s">
        <v>361</v>
      </c>
      <c r="F84" s="442">
        <v>100</v>
      </c>
      <c r="G84" s="448">
        <v>8030</v>
      </c>
      <c r="H84" s="449">
        <v>6740</v>
      </c>
      <c r="I84" s="449">
        <f>G84-H84</f>
        <v>1290</v>
      </c>
      <c r="J84" s="449">
        <f>$F84*I84</f>
        <v>129000</v>
      </c>
      <c r="K84" s="450">
        <f>J84/1000000</f>
        <v>0.129</v>
      </c>
      <c r="L84" s="448">
        <v>12632</v>
      </c>
      <c r="M84" s="449">
        <v>12620</v>
      </c>
      <c r="N84" s="449">
        <f>L84-M84</f>
        <v>12</v>
      </c>
      <c r="O84" s="449">
        <f>$F84*N84</f>
        <v>1200</v>
      </c>
      <c r="P84" s="450">
        <f>O84/1000000</f>
        <v>0.0012</v>
      </c>
      <c r="Q84" s="184"/>
    </row>
    <row r="85" spans="1:17" ht="21" customHeight="1" thickBot="1">
      <c r="A85" s="120"/>
      <c r="B85" s="322"/>
      <c r="C85" s="239"/>
      <c r="D85" s="320"/>
      <c r="E85" s="320"/>
      <c r="F85" s="410"/>
      <c r="G85" s="429"/>
      <c r="H85" s="426"/>
      <c r="I85" s="427"/>
      <c r="J85" s="427"/>
      <c r="K85" s="427"/>
      <c r="L85" s="430"/>
      <c r="M85" s="427"/>
      <c r="N85" s="427"/>
      <c r="O85" s="427"/>
      <c r="P85" s="427"/>
      <c r="Q85" s="185"/>
    </row>
    <row r="86" spans="3:16" ht="17.25" thickTop="1">
      <c r="C86" s="95"/>
      <c r="D86" s="95"/>
      <c r="E86" s="95"/>
      <c r="F86" s="411"/>
      <c r="L86" s="19"/>
      <c r="M86" s="19"/>
      <c r="N86" s="19"/>
      <c r="O86" s="19"/>
      <c r="P86" s="19"/>
    </row>
    <row r="87" spans="1:16" ht="28.5" customHeight="1">
      <c r="A87" s="233" t="s">
        <v>327</v>
      </c>
      <c r="C87" s="69"/>
      <c r="D87" s="95"/>
      <c r="E87" s="95"/>
      <c r="F87" s="411"/>
      <c r="K87" s="238">
        <f>SUM(K8:K85)</f>
        <v>8.163765407999994</v>
      </c>
      <c r="L87" s="96"/>
      <c r="M87" s="96"/>
      <c r="N87" s="96"/>
      <c r="O87" s="96"/>
      <c r="P87" s="238">
        <f>SUM(P8:P85)</f>
        <v>16.527966732</v>
      </c>
    </row>
    <row r="88" spans="3:16" ht="16.5">
      <c r="C88" s="95"/>
      <c r="D88" s="95"/>
      <c r="E88" s="95"/>
      <c r="F88" s="411"/>
      <c r="L88" s="19"/>
      <c r="M88" s="19"/>
      <c r="N88" s="19"/>
      <c r="O88" s="19"/>
      <c r="P88" s="19"/>
    </row>
    <row r="89" spans="1:17" ht="24" thickBot="1">
      <c r="A89" s="537" t="s">
        <v>203</v>
      </c>
      <c r="C89" s="95"/>
      <c r="D89" s="95"/>
      <c r="E89" s="95"/>
      <c r="F89" s="411"/>
      <c r="G89" s="21"/>
      <c r="H89" s="21"/>
      <c r="I89" s="58" t="s">
        <v>8</v>
      </c>
      <c r="J89" s="21"/>
      <c r="K89" s="21"/>
      <c r="L89" s="23"/>
      <c r="M89" s="23"/>
      <c r="N89" s="58" t="s">
        <v>7</v>
      </c>
      <c r="O89" s="23"/>
      <c r="P89" s="23"/>
      <c r="Q89" s="545" t="str">
        <f>NDPL!$Q$1</f>
        <v>MARCH-2012</v>
      </c>
    </row>
    <row r="90" spans="1:17" ht="39.75" thickBot="1" thickTop="1">
      <c r="A90" s="43" t="s">
        <v>9</v>
      </c>
      <c r="B90" s="40" t="s">
        <v>10</v>
      </c>
      <c r="C90" s="41" t="s">
        <v>1</v>
      </c>
      <c r="D90" s="41" t="s">
        <v>2</v>
      </c>
      <c r="E90" s="41" t="s">
        <v>3</v>
      </c>
      <c r="F90" s="412" t="s">
        <v>11</v>
      </c>
      <c r="G90" s="43" t="str">
        <f>NDPL!G5</f>
        <v>FINAL READING 01/04/12</v>
      </c>
      <c r="H90" s="41" t="str">
        <f>NDPL!H5</f>
        <v>INTIAL READING 01/03/12</v>
      </c>
      <c r="I90" s="41" t="s">
        <v>4</v>
      </c>
      <c r="J90" s="41" t="s">
        <v>5</v>
      </c>
      <c r="K90" s="41" t="s">
        <v>6</v>
      </c>
      <c r="L90" s="43" t="str">
        <f>NDPL!G5</f>
        <v>FINAL READING 01/04/12</v>
      </c>
      <c r="M90" s="41" t="str">
        <f>NDPL!H5</f>
        <v>INTIAL READING 01/03/12</v>
      </c>
      <c r="N90" s="41" t="s">
        <v>4</v>
      </c>
      <c r="O90" s="41" t="s">
        <v>5</v>
      </c>
      <c r="P90" s="41" t="s">
        <v>6</v>
      </c>
      <c r="Q90" s="42" t="s">
        <v>324</v>
      </c>
    </row>
    <row r="91" spans="3:16" ht="18" thickBot="1" thickTop="1">
      <c r="C91" s="95"/>
      <c r="D91" s="95"/>
      <c r="E91" s="95"/>
      <c r="F91" s="411"/>
      <c r="L91" s="19"/>
      <c r="M91" s="19"/>
      <c r="N91" s="19"/>
      <c r="O91" s="19"/>
      <c r="P91" s="19"/>
    </row>
    <row r="92" spans="1:17" ht="18" customHeight="1" thickTop="1">
      <c r="A92" s="480"/>
      <c r="B92" s="481" t="s">
        <v>184</v>
      </c>
      <c r="C92" s="422"/>
      <c r="D92" s="116"/>
      <c r="E92" s="116"/>
      <c r="F92" s="413"/>
      <c r="G92" s="65"/>
      <c r="H92" s="27"/>
      <c r="I92" s="27"/>
      <c r="J92" s="27"/>
      <c r="K92" s="37"/>
      <c r="L92" s="105"/>
      <c r="M92" s="28"/>
      <c r="N92" s="28"/>
      <c r="O92" s="28"/>
      <c r="P92" s="29"/>
      <c r="Q92" s="183"/>
    </row>
    <row r="93" spans="1:17" ht="18">
      <c r="A93" s="421">
        <v>1</v>
      </c>
      <c r="B93" s="482" t="s">
        <v>185</v>
      </c>
      <c r="C93" s="442">
        <v>4865143</v>
      </c>
      <c r="D93" s="155" t="s">
        <v>13</v>
      </c>
      <c r="E93" s="119" t="s">
        <v>361</v>
      </c>
      <c r="F93" s="414">
        <v>-100</v>
      </c>
      <c r="G93" s="448">
        <v>1001891</v>
      </c>
      <c r="H93" s="449">
        <v>999619</v>
      </c>
      <c r="I93" s="387">
        <f>G93-H93</f>
        <v>2272</v>
      </c>
      <c r="J93" s="387">
        <f>$F93*I93</f>
        <v>-227200</v>
      </c>
      <c r="K93" s="387">
        <f aca="true" t="shared" si="6" ref="K93:K141">J93/1000000</f>
        <v>-0.2272</v>
      </c>
      <c r="L93" s="448">
        <v>857955</v>
      </c>
      <c r="M93" s="449">
        <v>857897</v>
      </c>
      <c r="N93" s="387">
        <f>L93-M93</f>
        <v>58</v>
      </c>
      <c r="O93" s="387">
        <f>$F93*N93</f>
        <v>-5800</v>
      </c>
      <c r="P93" s="387">
        <f aca="true" t="shared" si="7" ref="P93:P141">O93/1000000</f>
        <v>-0.0058</v>
      </c>
      <c r="Q93" s="621" t="s">
        <v>387</v>
      </c>
    </row>
    <row r="94" spans="1:17" ht="18" customHeight="1">
      <c r="A94" s="421"/>
      <c r="B94" s="483" t="s">
        <v>44</v>
      </c>
      <c r="C94" s="442"/>
      <c r="D94" s="155"/>
      <c r="E94" s="155"/>
      <c r="F94" s="414"/>
      <c r="G94" s="624"/>
      <c r="H94" s="623"/>
      <c r="I94" s="387"/>
      <c r="J94" s="387"/>
      <c r="K94" s="387"/>
      <c r="L94" s="338"/>
      <c r="M94" s="387"/>
      <c r="N94" s="387"/>
      <c r="O94" s="387"/>
      <c r="P94" s="387"/>
      <c r="Q94" s="406"/>
    </row>
    <row r="95" spans="1:17" ht="18" customHeight="1">
      <c r="A95" s="421"/>
      <c r="B95" s="483" t="s">
        <v>122</v>
      </c>
      <c r="C95" s="442"/>
      <c r="D95" s="155"/>
      <c r="E95" s="155"/>
      <c r="F95" s="414"/>
      <c r="G95" s="624"/>
      <c r="H95" s="623"/>
      <c r="I95" s="387"/>
      <c r="J95" s="387"/>
      <c r="K95" s="387"/>
      <c r="L95" s="338"/>
      <c r="M95" s="387"/>
      <c r="N95" s="387"/>
      <c r="O95" s="387"/>
      <c r="P95" s="387"/>
      <c r="Q95" s="406"/>
    </row>
    <row r="96" spans="1:17" ht="18" customHeight="1">
      <c r="A96" s="421">
        <v>2</v>
      </c>
      <c r="B96" s="482" t="s">
        <v>123</v>
      </c>
      <c r="C96" s="442">
        <v>4865134</v>
      </c>
      <c r="D96" s="155" t="s">
        <v>13</v>
      </c>
      <c r="E96" s="119" t="s">
        <v>361</v>
      </c>
      <c r="F96" s="414">
        <v>-100</v>
      </c>
      <c r="G96" s="448">
        <v>91786</v>
      </c>
      <c r="H96" s="449">
        <v>92317</v>
      </c>
      <c r="I96" s="387">
        <f aca="true" t="shared" si="8" ref="I96:I141">G96-H96</f>
        <v>-531</v>
      </c>
      <c r="J96" s="387">
        <f aca="true" t="shared" si="9" ref="J96:J141">$F96*I96</f>
        <v>53100</v>
      </c>
      <c r="K96" s="387">
        <f t="shared" si="6"/>
        <v>0.0531</v>
      </c>
      <c r="L96" s="448">
        <v>1707</v>
      </c>
      <c r="M96" s="449">
        <v>1707</v>
      </c>
      <c r="N96" s="387">
        <f aca="true" t="shared" si="10" ref="N96:N141">L96-M96</f>
        <v>0</v>
      </c>
      <c r="O96" s="387">
        <f aca="true" t="shared" si="11" ref="O96:O141">$F96*N96</f>
        <v>0</v>
      </c>
      <c r="P96" s="387">
        <f t="shared" si="7"/>
        <v>0</v>
      </c>
      <c r="Q96" s="406"/>
    </row>
    <row r="97" spans="1:17" ht="18" customHeight="1">
      <c r="A97" s="421">
        <v>3</v>
      </c>
      <c r="B97" s="419" t="s">
        <v>124</v>
      </c>
      <c r="C97" s="442">
        <v>4865135</v>
      </c>
      <c r="D97" s="106" t="s">
        <v>13</v>
      </c>
      <c r="E97" s="119" t="s">
        <v>361</v>
      </c>
      <c r="F97" s="414">
        <v>-100</v>
      </c>
      <c r="G97" s="448">
        <v>59899</v>
      </c>
      <c r="H97" s="449">
        <v>54266</v>
      </c>
      <c r="I97" s="387">
        <f t="shared" si="8"/>
        <v>5633</v>
      </c>
      <c r="J97" s="387">
        <f t="shared" si="9"/>
        <v>-563300</v>
      </c>
      <c r="K97" s="387">
        <f t="shared" si="6"/>
        <v>-0.5633</v>
      </c>
      <c r="L97" s="448">
        <v>999577</v>
      </c>
      <c r="M97" s="449">
        <v>999577</v>
      </c>
      <c r="N97" s="387">
        <f t="shared" si="10"/>
        <v>0</v>
      </c>
      <c r="O97" s="387">
        <f t="shared" si="11"/>
        <v>0</v>
      </c>
      <c r="P97" s="387">
        <f t="shared" si="7"/>
        <v>0</v>
      </c>
      <c r="Q97" s="406"/>
    </row>
    <row r="98" spans="1:17" ht="18" customHeight="1">
      <c r="A98" s="421">
        <v>4</v>
      </c>
      <c r="B98" s="482" t="s">
        <v>186</v>
      </c>
      <c r="C98" s="442">
        <v>4864804</v>
      </c>
      <c r="D98" s="155" t="s">
        <v>13</v>
      </c>
      <c r="E98" s="119" t="s">
        <v>361</v>
      </c>
      <c r="F98" s="414">
        <v>-100</v>
      </c>
      <c r="G98" s="448">
        <v>999373</v>
      </c>
      <c r="H98" s="449">
        <v>999645</v>
      </c>
      <c r="I98" s="387">
        <f t="shared" si="8"/>
        <v>-272</v>
      </c>
      <c r="J98" s="387">
        <f t="shared" si="9"/>
        <v>27200</v>
      </c>
      <c r="K98" s="387">
        <f t="shared" si="6"/>
        <v>0.0272</v>
      </c>
      <c r="L98" s="448">
        <v>999973</v>
      </c>
      <c r="M98" s="449">
        <v>999973</v>
      </c>
      <c r="N98" s="387">
        <f t="shared" si="10"/>
        <v>0</v>
      </c>
      <c r="O98" s="387">
        <f t="shared" si="11"/>
        <v>0</v>
      </c>
      <c r="P98" s="387">
        <f t="shared" si="7"/>
        <v>0</v>
      </c>
      <c r="Q98" s="406"/>
    </row>
    <row r="99" spans="1:17" ht="18" customHeight="1">
      <c r="A99" s="421">
        <v>5</v>
      </c>
      <c r="B99" s="482" t="s">
        <v>187</v>
      </c>
      <c r="C99" s="442">
        <v>4865163</v>
      </c>
      <c r="D99" s="155" t="s">
        <v>13</v>
      </c>
      <c r="E99" s="119" t="s">
        <v>361</v>
      </c>
      <c r="F99" s="414">
        <v>-100</v>
      </c>
      <c r="G99" s="448">
        <v>999264</v>
      </c>
      <c r="H99" s="449">
        <v>999588</v>
      </c>
      <c r="I99" s="387">
        <f t="shared" si="8"/>
        <v>-324</v>
      </c>
      <c r="J99" s="387">
        <f t="shared" si="9"/>
        <v>32400</v>
      </c>
      <c r="K99" s="387">
        <f t="shared" si="6"/>
        <v>0.0324</v>
      </c>
      <c r="L99" s="448">
        <v>999997</v>
      </c>
      <c r="M99" s="449">
        <v>999997</v>
      </c>
      <c r="N99" s="387">
        <f t="shared" si="10"/>
        <v>0</v>
      </c>
      <c r="O99" s="387">
        <f t="shared" si="11"/>
        <v>0</v>
      </c>
      <c r="P99" s="387">
        <f t="shared" si="7"/>
        <v>0</v>
      </c>
      <c r="Q99" s="406"/>
    </row>
    <row r="100" spans="1:17" ht="18" customHeight="1">
      <c r="A100" s="421"/>
      <c r="B100" s="484" t="s">
        <v>188</v>
      </c>
      <c r="C100" s="442"/>
      <c r="D100" s="106"/>
      <c r="E100" s="106"/>
      <c r="F100" s="414"/>
      <c r="G100" s="624"/>
      <c r="H100" s="623"/>
      <c r="I100" s="387"/>
      <c r="J100" s="387"/>
      <c r="K100" s="387"/>
      <c r="L100" s="338"/>
      <c r="M100" s="387"/>
      <c r="N100" s="387"/>
      <c r="O100" s="387"/>
      <c r="P100" s="387"/>
      <c r="Q100" s="406"/>
    </row>
    <row r="101" spans="1:17" ht="18" customHeight="1">
      <c r="A101" s="421"/>
      <c r="B101" s="484" t="s">
        <v>113</v>
      </c>
      <c r="C101" s="442"/>
      <c r="D101" s="106"/>
      <c r="E101" s="106"/>
      <c r="F101" s="414"/>
      <c r="G101" s="624"/>
      <c r="H101" s="623"/>
      <c r="I101" s="387"/>
      <c r="J101" s="387"/>
      <c r="K101" s="387"/>
      <c r="L101" s="338"/>
      <c r="M101" s="387"/>
      <c r="N101" s="387"/>
      <c r="O101" s="387"/>
      <c r="P101" s="387"/>
      <c r="Q101" s="406"/>
    </row>
    <row r="102" spans="1:17" ht="21.75" customHeight="1">
      <c r="A102" s="421">
        <v>6</v>
      </c>
      <c r="B102" s="482" t="s">
        <v>189</v>
      </c>
      <c r="C102" s="442">
        <v>4864845</v>
      </c>
      <c r="D102" s="155" t="s">
        <v>13</v>
      </c>
      <c r="E102" s="119" t="s">
        <v>361</v>
      </c>
      <c r="F102" s="414">
        <v>-1000</v>
      </c>
      <c r="G102" s="448">
        <v>632</v>
      </c>
      <c r="H102" s="449">
        <v>668</v>
      </c>
      <c r="I102" s="387">
        <f>G102-H102</f>
        <v>-36</v>
      </c>
      <c r="J102" s="387">
        <f t="shared" si="9"/>
        <v>36000</v>
      </c>
      <c r="K102" s="387">
        <f t="shared" si="6"/>
        <v>0.036</v>
      </c>
      <c r="L102" s="448">
        <v>72621</v>
      </c>
      <c r="M102" s="449">
        <v>72621</v>
      </c>
      <c r="N102" s="387">
        <f>L102-M102</f>
        <v>0</v>
      </c>
      <c r="O102" s="387">
        <f t="shared" si="11"/>
        <v>0</v>
      </c>
      <c r="P102" s="387">
        <f t="shared" si="7"/>
        <v>0</v>
      </c>
      <c r="Q102" s="708"/>
    </row>
    <row r="103" spans="1:17" ht="18" customHeight="1">
      <c r="A103" s="421">
        <v>7</v>
      </c>
      <c r="B103" s="482" t="s">
        <v>190</v>
      </c>
      <c r="C103" s="442">
        <v>4864852</v>
      </c>
      <c r="D103" s="155" t="s">
        <v>13</v>
      </c>
      <c r="E103" s="119" t="s">
        <v>361</v>
      </c>
      <c r="F103" s="414">
        <v>-1000</v>
      </c>
      <c r="G103" s="448">
        <v>6942</v>
      </c>
      <c r="H103" s="449">
        <v>6009</v>
      </c>
      <c r="I103" s="387">
        <f t="shared" si="8"/>
        <v>933</v>
      </c>
      <c r="J103" s="387">
        <f t="shared" si="9"/>
        <v>-933000</v>
      </c>
      <c r="K103" s="387">
        <f t="shared" si="6"/>
        <v>-0.933</v>
      </c>
      <c r="L103" s="448">
        <v>2117</v>
      </c>
      <c r="M103" s="449">
        <v>2117</v>
      </c>
      <c r="N103" s="387">
        <f t="shared" si="10"/>
        <v>0</v>
      </c>
      <c r="O103" s="387">
        <f t="shared" si="11"/>
        <v>0</v>
      </c>
      <c r="P103" s="387">
        <f t="shared" si="7"/>
        <v>0</v>
      </c>
      <c r="Q103" s="406"/>
    </row>
    <row r="104" spans="1:17" ht="18" customHeight="1">
      <c r="A104" s="421">
        <v>8</v>
      </c>
      <c r="B104" s="482" t="s">
        <v>191</v>
      </c>
      <c r="C104" s="442">
        <v>4865142</v>
      </c>
      <c r="D104" s="155" t="s">
        <v>13</v>
      </c>
      <c r="E104" s="119" t="s">
        <v>361</v>
      </c>
      <c r="F104" s="414">
        <v>-100</v>
      </c>
      <c r="G104" s="448">
        <v>828626</v>
      </c>
      <c r="H104" s="449">
        <v>818602</v>
      </c>
      <c r="I104" s="387">
        <f t="shared" si="8"/>
        <v>10024</v>
      </c>
      <c r="J104" s="387">
        <f t="shared" si="9"/>
        <v>-1002400</v>
      </c>
      <c r="K104" s="387">
        <f t="shared" si="6"/>
        <v>-1.0024</v>
      </c>
      <c r="L104" s="448">
        <v>46063</v>
      </c>
      <c r="M104" s="449">
        <v>46063</v>
      </c>
      <c r="N104" s="387">
        <f t="shared" si="10"/>
        <v>0</v>
      </c>
      <c r="O104" s="387">
        <f t="shared" si="11"/>
        <v>0</v>
      </c>
      <c r="P104" s="387">
        <f t="shared" si="7"/>
        <v>0</v>
      </c>
      <c r="Q104" s="406"/>
    </row>
    <row r="105" spans="1:17" ht="18" customHeight="1">
      <c r="A105" s="421"/>
      <c r="B105" s="483" t="s">
        <v>113</v>
      </c>
      <c r="C105" s="442"/>
      <c r="D105" s="155"/>
      <c r="E105" s="155"/>
      <c r="F105" s="414"/>
      <c r="G105" s="624"/>
      <c r="H105" s="623"/>
      <c r="I105" s="387"/>
      <c r="J105" s="387"/>
      <c r="K105" s="387"/>
      <c r="L105" s="338"/>
      <c r="M105" s="387"/>
      <c r="N105" s="387"/>
      <c r="O105" s="387"/>
      <c r="P105" s="387"/>
      <c r="Q105" s="406"/>
    </row>
    <row r="106" spans="1:17" ht="18" customHeight="1">
      <c r="A106" s="421">
        <v>9</v>
      </c>
      <c r="B106" s="482" t="s">
        <v>192</v>
      </c>
      <c r="C106" s="442">
        <v>4865093</v>
      </c>
      <c r="D106" s="155" t="s">
        <v>13</v>
      </c>
      <c r="E106" s="119" t="s">
        <v>361</v>
      </c>
      <c r="F106" s="414">
        <v>-100</v>
      </c>
      <c r="G106" s="448">
        <v>32250</v>
      </c>
      <c r="H106" s="449">
        <v>29081</v>
      </c>
      <c r="I106" s="387">
        <f t="shared" si="8"/>
        <v>3169</v>
      </c>
      <c r="J106" s="387">
        <f t="shared" si="9"/>
        <v>-316900</v>
      </c>
      <c r="K106" s="387">
        <f t="shared" si="6"/>
        <v>-0.3169</v>
      </c>
      <c r="L106" s="448">
        <v>51132</v>
      </c>
      <c r="M106" s="449">
        <v>51155</v>
      </c>
      <c r="N106" s="387">
        <f t="shared" si="10"/>
        <v>-23</v>
      </c>
      <c r="O106" s="387">
        <f t="shared" si="11"/>
        <v>2300</v>
      </c>
      <c r="P106" s="387">
        <f t="shared" si="7"/>
        <v>0.0023</v>
      </c>
      <c r="Q106" s="406"/>
    </row>
    <row r="107" spans="1:17" ht="18" customHeight="1">
      <c r="A107" s="421">
        <v>10</v>
      </c>
      <c r="B107" s="482" t="s">
        <v>193</v>
      </c>
      <c r="C107" s="442">
        <v>4865094</v>
      </c>
      <c r="D107" s="155" t="s">
        <v>13</v>
      </c>
      <c r="E107" s="119" t="s">
        <v>361</v>
      </c>
      <c r="F107" s="414">
        <v>-100</v>
      </c>
      <c r="G107" s="448">
        <v>27163</v>
      </c>
      <c r="H107" s="449">
        <v>24419</v>
      </c>
      <c r="I107" s="387">
        <f t="shared" si="8"/>
        <v>2744</v>
      </c>
      <c r="J107" s="387">
        <f t="shared" si="9"/>
        <v>-274400</v>
      </c>
      <c r="K107" s="387">
        <f t="shared" si="6"/>
        <v>-0.2744</v>
      </c>
      <c r="L107" s="448">
        <v>52655</v>
      </c>
      <c r="M107" s="449">
        <v>52617</v>
      </c>
      <c r="N107" s="387">
        <f t="shared" si="10"/>
        <v>38</v>
      </c>
      <c r="O107" s="387">
        <f t="shared" si="11"/>
        <v>-3800</v>
      </c>
      <c r="P107" s="387">
        <f t="shared" si="7"/>
        <v>-0.0038</v>
      </c>
      <c r="Q107" s="406"/>
    </row>
    <row r="108" spans="1:17" ht="18">
      <c r="A108" s="691">
        <v>11</v>
      </c>
      <c r="B108" s="692" t="s">
        <v>194</v>
      </c>
      <c r="C108" s="693">
        <v>4865144</v>
      </c>
      <c r="D108" s="197" t="s">
        <v>13</v>
      </c>
      <c r="E108" s="198" t="s">
        <v>361</v>
      </c>
      <c r="F108" s="694">
        <v>-200</v>
      </c>
      <c r="G108" s="695">
        <v>63422</v>
      </c>
      <c r="H108" s="696">
        <v>64664</v>
      </c>
      <c r="I108" s="378">
        <f>G108-H108</f>
        <v>-1242</v>
      </c>
      <c r="J108" s="378">
        <f t="shared" si="9"/>
        <v>248400</v>
      </c>
      <c r="K108" s="378">
        <f t="shared" si="6"/>
        <v>0.2484</v>
      </c>
      <c r="L108" s="695">
        <v>103509</v>
      </c>
      <c r="M108" s="696">
        <v>103509</v>
      </c>
      <c r="N108" s="378">
        <f>L108-M108</f>
        <v>0</v>
      </c>
      <c r="O108" s="378">
        <f t="shared" si="11"/>
        <v>0</v>
      </c>
      <c r="P108" s="378">
        <f t="shared" si="7"/>
        <v>0</v>
      </c>
      <c r="Q108" s="690"/>
    </row>
    <row r="109" spans="1:17" ht="18" customHeight="1">
      <c r="A109" s="421"/>
      <c r="B109" s="484" t="s">
        <v>188</v>
      </c>
      <c r="C109" s="442"/>
      <c r="D109" s="106"/>
      <c r="E109" s="106"/>
      <c r="F109" s="407"/>
      <c r="G109" s="624"/>
      <c r="H109" s="623"/>
      <c r="I109" s="387"/>
      <c r="J109" s="387"/>
      <c r="K109" s="387"/>
      <c r="L109" s="338"/>
      <c r="M109" s="387"/>
      <c r="N109" s="387"/>
      <c r="O109" s="387"/>
      <c r="P109" s="387"/>
      <c r="Q109" s="406"/>
    </row>
    <row r="110" spans="1:17" ht="18" customHeight="1">
      <c r="A110" s="421"/>
      <c r="B110" s="483" t="s">
        <v>195</v>
      </c>
      <c r="C110" s="442"/>
      <c r="D110" s="155"/>
      <c r="E110" s="155"/>
      <c r="F110" s="407"/>
      <c r="G110" s="624"/>
      <c r="H110" s="623"/>
      <c r="I110" s="387"/>
      <c r="J110" s="387"/>
      <c r="K110" s="387"/>
      <c r="L110" s="338"/>
      <c r="M110" s="387"/>
      <c r="N110" s="387"/>
      <c r="O110" s="387"/>
      <c r="P110" s="387"/>
      <c r="Q110" s="406"/>
    </row>
    <row r="111" spans="1:17" ht="18" customHeight="1">
      <c r="A111" s="421">
        <v>12</v>
      </c>
      <c r="B111" s="482" t="s">
        <v>386</v>
      </c>
      <c r="C111" s="414">
        <v>4865103</v>
      </c>
      <c r="D111" s="106" t="s">
        <v>13</v>
      </c>
      <c r="E111" s="119" t="s">
        <v>361</v>
      </c>
      <c r="F111" s="414">
        <v>-100</v>
      </c>
      <c r="G111" s="448">
        <v>42120</v>
      </c>
      <c r="H111" s="449">
        <v>37947</v>
      </c>
      <c r="I111" s="387">
        <f>G111-H111</f>
        <v>4173</v>
      </c>
      <c r="J111" s="387">
        <f>$F111*I111</f>
        <v>-417300</v>
      </c>
      <c r="K111" s="387">
        <f>J111/1000000</f>
        <v>-0.4173</v>
      </c>
      <c r="L111" s="448">
        <v>12543</v>
      </c>
      <c r="M111" s="449">
        <v>12536</v>
      </c>
      <c r="N111" s="387">
        <f>L111-M111</f>
        <v>7</v>
      </c>
      <c r="O111" s="387">
        <f>$F111*N111</f>
        <v>-700</v>
      </c>
      <c r="P111" s="387">
        <f>O111/1000000</f>
        <v>-0.0007</v>
      </c>
      <c r="Q111" s="184"/>
    </row>
    <row r="112" spans="1:17" ht="18" customHeight="1">
      <c r="A112" s="421">
        <v>13</v>
      </c>
      <c r="B112" s="482" t="s">
        <v>196</v>
      </c>
      <c r="C112" s="442">
        <v>4865132</v>
      </c>
      <c r="D112" s="155" t="s">
        <v>13</v>
      </c>
      <c r="E112" s="119" t="s">
        <v>361</v>
      </c>
      <c r="F112" s="414">
        <v>-100</v>
      </c>
      <c r="G112" s="448">
        <v>32690</v>
      </c>
      <c r="H112" s="449">
        <v>32057</v>
      </c>
      <c r="I112" s="387">
        <f t="shared" si="8"/>
        <v>633</v>
      </c>
      <c r="J112" s="387">
        <f t="shared" si="9"/>
        <v>-63300</v>
      </c>
      <c r="K112" s="387">
        <f t="shared" si="6"/>
        <v>-0.0633</v>
      </c>
      <c r="L112" s="448">
        <v>630921</v>
      </c>
      <c r="M112" s="449">
        <v>629702</v>
      </c>
      <c r="N112" s="387">
        <f t="shared" si="10"/>
        <v>1219</v>
      </c>
      <c r="O112" s="387">
        <f t="shared" si="11"/>
        <v>-121900</v>
      </c>
      <c r="P112" s="387">
        <f t="shared" si="7"/>
        <v>-0.1219</v>
      </c>
      <c r="Q112" s="406"/>
    </row>
    <row r="113" spans="1:17" ht="18" customHeight="1">
      <c r="A113" s="421">
        <v>14</v>
      </c>
      <c r="B113" s="419" t="s">
        <v>197</v>
      </c>
      <c r="C113" s="442">
        <v>4864803</v>
      </c>
      <c r="D113" s="106" t="s">
        <v>13</v>
      </c>
      <c r="E113" s="119" t="s">
        <v>361</v>
      </c>
      <c r="F113" s="414">
        <v>-100</v>
      </c>
      <c r="G113" s="448">
        <v>110198</v>
      </c>
      <c r="H113" s="449">
        <v>102129</v>
      </c>
      <c r="I113" s="363">
        <f t="shared" si="8"/>
        <v>8069</v>
      </c>
      <c r="J113" s="363">
        <f t="shared" si="9"/>
        <v>-806900</v>
      </c>
      <c r="K113" s="363">
        <f t="shared" si="6"/>
        <v>-0.8069</v>
      </c>
      <c r="L113" s="448">
        <v>231424</v>
      </c>
      <c r="M113" s="449">
        <v>231401</v>
      </c>
      <c r="N113" s="387">
        <f t="shared" si="10"/>
        <v>23</v>
      </c>
      <c r="O113" s="387">
        <f t="shared" si="11"/>
        <v>-2300</v>
      </c>
      <c r="P113" s="387">
        <f t="shared" si="7"/>
        <v>-0.0023</v>
      </c>
      <c r="Q113" s="406"/>
    </row>
    <row r="114" spans="1:17" ht="18" customHeight="1">
      <c r="A114" s="421"/>
      <c r="B114" s="483" t="s">
        <v>198</v>
      </c>
      <c r="C114" s="442"/>
      <c r="D114" s="155"/>
      <c r="E114" s="155"/>
      <c r="F114" s="414"/>
      <c r="G114" s="448"/>
      <c r="H114" s="449"/>
      <c r="I114" s="387"/>
      <c r="J114" s="387"/>
      <c r="K114" s="387"/>
      <c r="L114" s="338"/>
      <c r="M114" s="387"/>
      <c r="N114" s="387"/>
      <c r="O114" s="387"/>
      <c r="P114" s="387"/>
      <c r="Q114" s="406"/>
    </row>
    <row r="115" spans="1:17" ht="18" customHeight="1">
      <c r="A115" s="421">
        <v>15</v>
      </c>
      <c r="B115" s="419" t="s">
        <v>199</v>
      </c>
      <c r="C115" s="442">
        <v>4865133</v>
      </c>
      <c r="D115" s="106" t="s">
        <v>13</v>
      </c>
      <c r="E115" s="119" t="s">
        <v>361</v>
      </c>
      <c r="F115" s="414">
        <v>-100</v>
      </c>
      <c r="G115" s="448">
        <v>215395</v>
      </c>
      <c r="H115" s="449">
        <v>205092</v>
      </c>
      <c r="I115" s="387">
        <f t="shared" si="8"/>
        <v>10303</v>
      </c>
      <c r="J115" s="387">
        <f t="shared" si="9"/>
        <v>-1030300</v>
      </c>
      <c r="K115" s="387">
        <f t="shared" si="6"/>
        <v>-1.0303</v>
      </c>
      <c r="L115" s="448">
        <v>36220</v>
      </c>
      <c r="M115" s="449">
        <v>36220</v>
      </c>
      <c r="N115" s="387">
        <f t="shared" si="10"/>
        <v>0</v>
      </c>
      <c r="O115" s="387">
        <f t="shared" si="11"/>
        <v>0</v>
      </c>
      <c r="P115" s="387">
        <f t="shared" si="7"/>
        <v>0</v>
      </c>
      <c r="Q115" s="406"/>
    </row>
    <row r="116" spans="1:17" ht="18" customHeight="1">
      <c r="A116" s="421"/>
      <c r="B116" s="754" t="s">
        <v>420</v>
      </c>
      <c r="C116" s="755"/>
      <c r="D116" s="756"/>
      <c r="E116" s="754"/>
      <c r="F116" s="757"/>
      <c r="G116" s="758"/>
      <c r="H116" s="759"/>
      <c r="I116" s="760"/>
      <c r="J116" s="760"/>
      <c r="K116" s="387">
        <v>-2.082</v>
      </c>
      <c r="L116" s="448"/>
      <c r="M116" s="449"/>
      <c r="N116" s="387"/>
      <c r="O116" s="387"/>
      <c r="P116" s="387">
        <v>-0.7226</v>
      </c>
      <c r="Q116" s="406"/>
    </row>
    <row r="117" spans="1:17" ht="18" customHeight="1">
      <c r="A117" s="421"/>
      <c r="B117" s="484" t="s">
        <v>200</v>
      </c>
      <c r="C117" s="442"/>
      <c r="D117" s="106"/>
      <c r="E117" s="155"/>
      <c r="F117" s="414"/>
      <c r="G117" s="624"/>
      <c r="H117" s="623"/>
      <c r="I117" s="387"/>
      <c r="J117" s="387"/>
      <c r="K117" s="387"/>
      <c r="L117" s="338"/>
      <c r="M117" s="387"/>
      <c r="N117" s="387"/>
      <c r="O117" s="387"/>
      <c r="P117" s="387"/>
      <c r="Q117" s="406"/>
    </row>
    <row r="118" spans="1:17" ht="18" customHeight="1">
      <c r="A118" s="421">
        <v>16</v>
      </c>
      <c r="B118" s="419" t="s">
        <v>184</v>
      </c>
      <c r="C118" s="442">
        <v>4865076</v>
      </c>
      <c r="D118" s="106" t="s">
        <v>13</v>
      </c>
      <c r="E118" s="119" t="s">
        <v>361</v>
      </c>
      <c r="F118" s="414">
        <v>-100</v>
      </c>
      <c r="G118" s="448">
        <v>861</v>
      </c>
      <c r="H118" s="449">
        <v>865</v>
      </c>
      <c r="I118" s="387">
        <f t="shared" si="8"/>
        <v>-4</v>
      </c>
      <c r="J118" s="387">
        <f t="shared" si="9"/>
        <v>400</v>
      </c>
      <c r="K118" s="387">
        <f t="shared" si="6"/>
        <v>0.0004</v>
      </c>
      <c r="L118" s="448">
        <v>12833</v>
      </c>
      <c r="M118" s="449">
        <v>12707</v>
      </c>
      <c r="N118" s="387">
        <f t="shared" si="10"/>
        <v>126</v>
      </c>
      <c r="O118" s="387">
        <f t="shared" si="11"/>
        <v>-12600</v>
      </c>
      <c r="P118" s="387">
        <f t="shared" si="7"/>
        <v>-0.0126</v>
      </c>
      <c r="Q118" s="406"/>
    </row>
    <row r="119" spans="1:17" ht="18" customHeight="1">
      <c r="A119" s="421">
        <v>17</v>
      </c>
      <c r="B119" s="482" t="s">
        <v>201</v>
      </c>
      <c r="C119" s="442">
        <v>4865077</v>
      </c>
      <c r="D119" s="155" t="s">
        <v>13</v>
      </c>
      <c r="E119" s="119" t="s">
        <v>361</v>
      </c>
      <c r="F119" s="414">
        <v>-100</v>
      </c>
      <c r="G119" s="624"/>
      <c r="H119" s="629"/>
      <c r="I119" s="387">
        <f t="shared" si="8"/>
        <v>0</v>
      </c>
      <c r="J119" s="387">
        <f t="shared" si="9"/>
        <v>0</v>
      </c>
      <c r="K119" s="387">
        <f t="shared" si="6"/>
        <v>0</v>
      </c>
      <c r="L119" s="332"/>
      <c r="M119" s="363"/>
      <c r="N119" s="387">
        <f t="shared" si="10"/>
        <v>0</v>
      </c>
      <c r="O119" s="387">
        <f t="shared" si="11"/>
        <v>0</v>
      </c>
      <c r="P119" s="387">
        <f t="shared" si="7"/>
        <v>0</v>
      </c>
      <c r="Q119" s="406"/>
    </row>
    <row r="120" spans="1:17" ht="18" customHeight="1">
      <c r="A120" s="446"/>
      <c r="B120" s="483" t="s">
        <v>52</v>
      </c>
      <c r="C120" s="411"/>
      <c r="D120" s="95"/>
      <c r="E120" s="95"/>
      <c r="F120" s="414"/>
      <c r="G120" s="624"/>
      <c r="H120" s="623"/>
      <c r="I120" s="387"/>
      <c r="J120" s="387"/>
      <c r="K120" s="387"/>
      <c r="L120" s="338"/>
      <c r="M120" s="387"/>
      <c r="N120" s="387"/>
      <c r="O120" s="387"/>
      <c r="P120" s="387"/>
      <c r="Q120" s="406"/>
    </row>
    <row r="121" spans="1:17" ht="18" customHeight="1">
      <c r="A121" s="421">
        <v>18</v>
      </c>
      <c r="B121" s="485" t="s">
        <v>206</v>
      </c>
      <c r="C121" s="442">
        <v>4864824</v>
      </c>
      <c r="D121" s="119" t="s">
        <v>13</v>
      </c>
      <c r="E121" s="119" t="s">
        <v>361</v>
      </c>
      <c r="F121" s="414">
        <v>-100</v>
      </c>
      <c r="G121" s="448">
        <v>14018</v>
      </c>
      <c r="H121" s="449">
        <v>12630</v>
      </c>
      <c r="I121" s="387">
        <f t="shared" si="8"/>
        <v>1388</v>
      </c>
      <c r="J121" s="387">
        <f t="shared" si="9"/>
        <v>-138800</v>
      </c>
      <c r="K121" s="387">
        <f t="shared" si="6"/>
        <v>-0.1388</v>
      </c>
      <c r="L121" s="448">
        <v>61784</v>
      </c>
      <c r="M121" s="449">
        <v>61758</v>
      </c>
      <c r="N121" s="387">
        <f t="shared" si="10"/>
        <v>26</v>
      </c>
      <c r="O121" s="387">
        <f t="shared" si="11"/>
        <v>-2600</v>
      </c>
      <c r="P121" s="387">
        <f t="shared" si="7"/>
        <v>-0.0026</v>
      </c>
      <c r="Q121" s="406"/>
    </row>
    <row r="122" spans="1:17" ht="18" customHeight="1">
      <c r="A122" s="421"/>
      <c r="B122" s="484" t="s">
        <v>53</v>
      </c>
      <c r="C122" s="414"/>
      <c r="D122" s="106"/>
      <c r="E122" s="106"/>
      <c r="F122" s="414"/>
      <c r="G122" s="624"/>
      <c r="H122" s="623"/>
      <c r="I122" s="387"/>
      <c r="J122" s="387"/>
      <c r="K122" s="387"/>
      <c r="L122" s="338"/>
      <c r="M122" s="387"/>
      <c r="N122" s="387"/>
      <c r="O122" s="387"/>
      <c r="P122" s="387"/>
      <c r="Q122" s="406"/>
    </row>
    <row r="123" spans="1:17" ht="18" customHeight="1">
      <c r="A123" s="421"/>
      <c r="B123" s="484" t="s">
        <v>54</v>
      </c>
      <c r="C123" s="414"/>
      <c r="D123" s="106"/>
      <c r="E123" s="106"/>
      <c r="F123" s="414"/>
      <c r="G123" s="624"/>
      <c r="H123" s="623"/>
      <c r="I123" s="387"/>
      <c r="J123" s="387"/>
      <c r="K123" s="387"/>
      <c r="L123" s="338"/>
      <c r="M123" s="387"/>
      <c r="N123" s="387"/>
      <c r="O123" s="387"/>
      <c r="P123" s="387"/>
      <c r="Q123" s="406"/>
    </row>
    <row r="124" spans="1:17" ht="18" customHeight="1">
      <c r="A124" s="421"/>
      <c r="B124" s="484" t="s">
        <v>55</v>
      </c>
      <c r="C124" s="414"/>
      <c r="D124" s="106"/>
      <c r="E124" s="106"/>
      <c r="F124" s="414"/>
      <c r="G124" s="624"/>
      <c r="H124" s="623"/>
      <c r="I124" s="387"/>
      <c r="J124" s="387"/>
      <c r="K124" s="387"/>
      <c r="L124" s="338"/>
      <c r="M124" s="387"/>
      <c r="N124" s="387"/>
      <c r="O124" s="387"/>
      <c r="P124" s="387"/>
      <c r="Q124" s="406"/>
    </row>
    <row r="125" spans="1:17" ht="17.25" customHeight="1">
      <c r="A125" s="421">
        <v>19</v>
      </c>
      <c r="B125" s="482" t="s">
        <v>56</v>
      </c>
      <c r="C125" s="442">
        <v>4865090</v>
      </c>
      <c r="D125" s="155" t="s">
        <v>13</v>
      </c>
      <c r="E125" s="119" t="s">
        <v>361</v>
      </c>
      <c r="F125" s="414">
        <v>-100</v>
      </c>
      <c r="G125" s="448">
        <v>8781</v>
      </c>
      <c r="H125" s="449">
        <v>8429</v>
      </c>
      <c r="I125" s="387">
        <f>G125-H125</f>
        <v>352</v>
      </c>
      <c r="J125" s="387">
        <f t="shared" si="9"/>
        <v>-35200</v>
      </c>
      <c r="K125" s="387">
        <f t="shared" si="6"/>
        <v>-0.0352</v>
      </c>
      <c r="L125" s="448">
        <v>13976</v>
      </c>
      <c r="M125" s="449">
        <v>13734</v>
      </c>
      <c r="N125" s="387">
        <f>L125-M125</f>
        <v>242</v>
      </c>
      <c r="O125" s="387">
        <f t="shared" si="11"/>
        <v>-24200</v>
      </c>
      <c r="P125" s="387">
        <f t="shared" si="7"/>
        <v>-0.0242</v>
      </c>
      <c r="Q125" s="549"/>
    </row>
    <row r="126" spans="1:17" ht="18" customHeight="1">
      <c r="A126" s="421">
        <v>20</v>
      </c>
      <c r="B126" s="482" t="s">
        <v>57</v>
      </c>
      <c r="C126" s="442">
        <v>4902519</v>
      </c>
      <c r="D126" s="155" t="s">
        <v>13</v>
      </c>
      <c r="E126" s="119" t="s">
        <v>361</v>
      </c>
      <c r="F126" s="414">
        <v>-100</v>
      </c>
      <c r="G126" s="448">
        <v>9668</v>
      </c>
      <c r="H126" s="449">
        <v>9595</v>
      </c>
      <c r="I126" s="387">
        <f t="shared" si="8"/>
        <v>73</v>
      </c>
      <c r="J126" s="387">
        <f t="shared" si="9"/>
        <v>-7300</v>
      </c>
      <c r="K126" s="387">
        <f t="shared" si="6"/>
        <v>-0.0073</v>
      </c>
      <c r="L126" s="448">
        <v>30964</v>
      </c>
      <c r="M126" s="449">
        <v>30919</v>
      </c>
      <c r="N126" s="387">
        <f t="shared" si="10"/>
        <v>45</v>
      </c>
      <c r="O126" s="387">
        <f t="shared" si="11"/>
        <v>-4500</v>
      </c>
      <c r="P126" s="387">
        <f t="shared" si="7"/>
        <v>-0.0045</v>
      </c>
      <c r="Q126" s="406"/>
    </row>
    <row r="127" spans="1:17" ht="18" customHeight="1">
      <c r="A127" s="421">
        <v>21</v>
      </c>
      <c r="B127" s="482" t="s">
        <v>58</v>
      </c>
      <c r="C127" s="442">
        <v>4902520</v>
      </c>
      <c r="D127" s="155" t="s">
        <v>13</v>
      </c>
      <c r="E127" s="119" t="s">
        <v>361</v>
      </c>
      <c r="F127" s="414">
        <v>-100</v>
      </c>
      <c r="G127" s="448">
        <v>13752</v>
      </c>
      <c r="H127" s="449">
        <v>13736</v>
      </c>
      <c r="I127" s="387">
        <f t="shared" si="8"/>
        <v>16</v>
      </c>
      <c r="J127" s="387">
        <f t="shared" si="9"/>
        <v>-1600</v>
      </c>
      <c r="K127" s="387">
        <f t="shared" si="6"/>
        <v>-0.0016</v>
      </c>
      <c r="L127" s="448">
        <v>38042</v>
      </c>
      <c r="M127" s="449">
        <v>37334</v>
      </c>
      <c r="N127" s="387">
        <f t="shared" si="10"/>
        <v>708</v>
      </c>
      <c r="O127" s="387">
        <f t="shared" si="11"/>
        <v>-70800</v>
      </c>
      <c r="P127" s="387">
        <f t="shared" si="7"/>
        <v>-0.0708</v>
      </c>
      <c r="Q127" s="406"/>
    </row>
    <row r="128" spans="1:17" ht="18" customHeight="1">
      <c r="A128" s="421"/>
      <c r="B128" s="482"/>
      <c r="C128" s="442"/>
      <c r="D128" s="155"/>
      <c r="E128" s="155"/>
      <c r="F128" s="414"/>
      <c r="G128" s="624"/>
      <c r="H128" s="623"/>
      <c r="I128" s="387"/>
      <c r="J128" s="387"/>
      <c r="K128" s="387"/>
      <c r="L128" s="338"/>
      <c r="M128" s="387"/>
      <c r="N128" s="387"/>
      <c r="O128" s="387"/>
      <c r="P128" s="387"/>
      <c r="Q128" s="406"/>
    </row>
    <row r="129" spans="1:17" ht="18" customHeight="1">
      <c r="A129" s="421"/>
      <c r="B129" s="483" t="s">
        <v>59</v>
      </c>
      <c r="C129" s="442"/>
      <c r="D129" s="155"/>
      <c r="E129" s="155"/>
      <c r="F129" s="414"/>
      <c r="G129" s="624"/>
      <c r="H129" s="623"/>
      <c r="I129" s="387"/>
      <c r="J129" s="387"/>
      <c r="K129" s="387"/>
      <c r="L129" s="338"/>
      <c r="M129" s="387"/>
      <c r="N129" s="387"/>
      <c r="O129" s="387"/>
      <c r="P129" s="387"/>
      <c r="Q129" s="406"/>
    </row>
    <row r="130" spans="1:17" ht="18" customHeight="1">
      <c r="A130" s="421">
        <v>22</v>
      </c>
      <c r="B130" s="482" t="s">
        <v>60</v>
      </c>
      <c r="C130" s="442">
        <v>4902521</v>
      </c>
      <c r="D130" s="155" t="s">
        <v>13</v>
      </c>
      <c r="E130" s="119" t="s">
        <v>361</v>
      </c>
      <c r="F130" s="414">
        <v>-100</v>
      </c>
      <c r="G130" s="448">
        <v>33100</v>
      </c>
      <c r="H130" s="449">
        <v>32745</v>
      </c>
      <c r="I130" s="387">
        <f t="shared" si="8"/>
        <v>355</v>
      </c>
      <c r="J130" s="387">
        <f t="shared" si="9"/>
        <v>-35500</v>
      </c>
      <c r="K130" s="387">
        <f t="shared" si="6"/>
        <v>-0.0355</v>
      </c>
      <c r="L130" s="448">
        <v>10957</v>
      </c>
      <c r="M130" s="449">
        <v>10896</v>
      </c>
      <c r="N130" s="387">
        <f t="shared" si="10"/>
        <v>61</v>
      </c>
      <c r="O130" s="387">
        <f t="shared" si="11"/>
        <v>-6100</v>
      </c>
      <c r="P130" s="387">
        <f t="shared" si="7"/>
        <v>-0.0061</v>
      </c>
      <c r="Q130" s="406"/>
    </row>
    <row r="131" spans="1:17" ht="18" customHeight="1">
      <c r="A131" s="421">
        <v>23</v>
      </c>
      <c r="B131" s="482" t="s">
        <v>61</v>
      </c>
      <c r="C131" s="442">
        <v>4902522</v>
      </c>
      <c r="D131" s="155" t="s">
        <v>13</v>
      </c>
      <c r="E131" s="119" t="s">
        <v>361</v>
      </c>
      <c r="F131" s="414">
        <v>-100</v>
      </c>
      <c r="G131" s="448">
        <v>840</v>
      </c>
      <c r="H131" s="449">
        <v>840</v>
      </c>
      <c r="I131" s="387">
        <f t="shared" si="8"/>
        <v>0</v>
      </c>
      <c r="J131" s="387">
        <f t="shared" si="9"/>
        <v>0</v>
      </c>
      <c r="K131" s="387">
        <f t="shared" si="6"/>
        <v>0</v>
      </c>
      <c r="L131" s="448">
        <v>185</v>
      </c>
      <c r="M131" s="449">
        <v>185</v>
      </c>
      <c r="N131" s="387">
        <f t="shared" si="10"/>
        <v>0</v>
      </c>
      <c r="O131" s="387">
        <f t="shared" si="11"/>
        <v>0</v>
      </c>
      <c r="P131" s="387">
        <f t="shared" si="7"/>
        <v>0</v>
      </c>
      <c r="Q131" s="406"/>
    </row>
    <row r="132" spans="1:17" ht="18" customHeight="1">
      <c r="A132" s="421">
        <v>24</v>
      </c>
      <c r="B132" s="482" t="s">
        <v>62</v>
      </c>
      <c r="C132" s="442">
        <v>4902523</v>
      </c>
      <c r="D132" s="155" t="s">
        <v>13</v>
      </c>
      <c r="E132" s="119" t="s">
        <v>361</v>
      </c>
      <c r="F132" s="414">
        <v>-100</v>
      </c>
      <c r="G132" s="448">
        <v>999815</v>
      </c>
      <c r="H132" s="449">
        <v>999815</v>
      </c>
      <c r="I132" s="387">
        <f t="shared" si="8"/>
        <v>0</v>
      </c>
      <c r="J132" s="387">
        <f t="shared" si="9"/>
        <v>0</v>
      </c>
      <c r="K132" s="387">
        <f t="shared" si="6"/>
        <v>0</v>
      </c>
      <c r="L132" s="448">
        <v>999943</v>
      </c>
      <c r="M132" s="449">
        <v>999943</v>
      </c>
      <c r="N132" s="387">
        <f t="shared" si="10"/>
        <v>0</v>
      </c>
      <c r="O132" s="387">
        <f t="shared" si="11"/>
        <v>0</v>
      </c>
      <c r="P132" s="387">
        <f t="shared" si="7"/>
        <v>0</v>
      </c>
      <c r="Q132" s="406"/>
    </row>
    <row r="133" spans="1:17" ht="18" customHeight="1">
      <c r="A133" s="421">
        <v>25</v>
      </c>
      <c r="B133" s="419" t="s">
        <v>63</v>
      </c>
      <c r="C133" s="414">
        <v>4902524</v>
      </c>
      <c r="D133" s="106" t="s">
        <v>13</v>
      </c>
      <c r="E133" s="119" t="s">
        <v>361</v>
      </c>
      <c r="F133" s="414">
        <v>-100</v>
      </c>
      <c r="G133" s="448">
        <v>0</v>
      </c>
      <c r="H133" s="449">
        <v>0</v>
      </c>
      <c r="I133" s="387">
        <f t="shared" si="8"/>
        <v>0</v>
      </c>
      <c r="J133" s="387">
        <f t="shared" si="9"/>
        <v>0</v>
      </c>
      <c r="K133" s="387">
        <f t="shared" si="6"/>
        <v>0</v>
      </c>
      <c r="L133" s="448">
        <v>0</v>
      </c>
      <c r="M133" s="449">
        <v>0</v>
      </c>
      <c r="N133" s="387">
        <f t="shared" si="10"/>
        <v>0</v>
      </c>
      <c r="O133" s="387">
        <f t="shared" si="11"/>
        <v>0</v>
      </c>
      <c r="P133" s="387">
        <f t="shared" si="7"/>
        <v>0</v>
      </c>
      <c r="Q133" s="406"/>
    </row>
    <row r="134" spans="1:17" ht="18" customHeight="1">
      <c r="A134" s="421">
        <v>26</v>
      </c>
      <c r="B134" s="419" t="s">
        <v>64</v>
      </c>
      <c r="C134" s="414">
        <v>4902525</v>
      </c>
      <c r="D134" s="106" t="s">
        <v>13</v>
      </c>
      <c r="E134" s="119" t="s">
        <v>361</v>
      </c>
      <c r="F134" s="414">
        <v>-100</v>
      </c>
      <c r="G134" s="448">
        <v>0</v>
      </c>
      <c r="H134" s="449">
        <v>0</v>
      </c>
      <c r="I134" s="387">
        <f t="shared" si="8"/>
        <v>0</v>
      </c>
      <c r="J134" s="387">
        <f t="shared" si="9"/>
        <v>0</v>
      </c>
      <c r="K134" s="387">
        <f t="shared" si="6"/>
        <v>0</v>
      </c>
      <c r="L134" s="448">
        <v>0</v>
      </c>
      <c r="M134" s="449">
        <v>0</v>
      </c>
      <c r="N134" s="387">
        <f t="shared" si="10"/>
        <v>0</v>
      </c>
      <c r="O134" s="387">
        <f t="shared" si="11"/>
        <v>0</v>
      </c>
      <c r="P134" s="387">
        <f t="shared" si="7"/>
        <v>0</v>
      </c>
      <c r="Q134" s="406"/>
    </row>
    <row r="135" spans="1:17" ht="18" customHeight="1">
      <c r="A135" s="421">
        <v>27</v>
      </c>
      <c r="B135" s="419" t="s">
        <v>65</v>
      </c>
      <c r="C135" s="414">
        <v>4902526</v>
      </c>
      <c r="D135" s="106" t="s">
        <v>13</v>
      </c>
      <c r="E135" s="119" t="s">
        <v>361</v>
      </c>
      <c r="F135" s="414">
        <v>-100</v>
      </c>
      <c r="G135" s="448">
        <v>15843</v>
      </c>
      <c r="H135" s="449">
        <v>15724</v>
      </c>
      <c r="I135" s="387">
        <f t="shared" si="8"/>
        <v>119</v>
      </c>
      <c r="J135" s="387">
        <f t="shared" si="9"/>
        <v>-11900</v>
      </c>
      <c r="K135" s="387">
        <f t="shared" si="6"/>
        <v>-0.0119</v>
      </c>
      <c r="L135" s="448">
        <v>11244</v>
      </c>
      <c r="M135" s="449">
        <v>11217</v>
      </c>
      <c r="N135" s="387">
        <f t="shared" si="10"/>
        <v>27</v>
      </c>
      <c r="O135" s="387">
        <f t="shared" si="11"/>
        <v>-2700</v>
      </c>
      <c r="P135" s="387">
        <f t="shared" si="7"/>
        <v>-0.0027</v>
      </c>
      <c r="Q135" s="406"/>
    </row>
    <row r="136" spans="1:17" ht="18" customHeight="1">
      <c r="A136" s="421">
        <v>28</v>
      </c>
      <c r="B136" s="419" t="s">
        <v>66</v>
      </c>
      <c r="C136" s="414">
        <v>4902527</v>
      </c>
      <c r="D136" s="106" t="s">
        <v>13</v>
      </c>
      <c r="E136" s="119" t="s">
        <v>361</v>
      </c>
      <c r="F136" s="414">
        <v>-100</v>
      </c>
      <c r="G136" s="448">
        <v>997311</v>
      </c>
      <c r="H136" s="449">
        <v>997513</v>
      </c>
      <c r="I136" s="387">
        <f t="shared" si="8"/>
        <v>-202</v>
      </c>
      <c r="J136" s="387">
        <f t="shared" si="9"/>
        <v>20200</v>
      </c>
      <c r="K136" s="387">
        <f t="shared" si="6"/>
        <v>0.0202</v>
      </c>
      <c r="L136" s="448">
        <v>1324</v>
      </c>
      <c r="M136" s="449">
        <v>1313</v>
      </c>
      <c r="N136" s="387">
        <f t="shared" si="10"/>
        <v>11</v>
      </c>
      <c r="O136" s="387">
        <f t="shared" si="11"/>
        <v>-1100</v>
      </c>
      <c r="P136" s="387">
        <f t="shared" si="7"/>
        <v>-0.0011</v>
      </c>
      <c r="Q136" s="406"/>
    </row>
    <row r="137" spans="1:17" ht="18" customHeight="1">
      <c r="A137" s="421">
        <v>29</v>
      </c>
      <c r="B137" s="419" t="s">
        <v>148</v>
      </c>
      <c r="C137" s="414">
        <v>4902528</v>
      </c>
      <c r="D137" s="106" t="s">
        <v>13</v>
      </c>
      <c r="E137" s="119" t="s">
        <v>361</v>
      </c>
      <c r="F137" s="414">
        <v>-100</v>
      </c>
      <c r="G137" s="448">
        <v>11525</v>
      </c>
      <c r="H137" s="449">
        <v>11525</v>
      </c>
      <c r="I137" s="387">
        <f t="shared" si="8"/>
        <v>0</v>
      </c>
      <c r="J137" s="387">
        <f t="shared" si="9"/>
        <v>0</v>
      </c>
      <c r="K137" s="387">
        <f t="shared" si="6"/>
        <v>0</v>
      </c>
      <c r="L137" s="448">
        <v>4086</v>
      </c>
      <c r="M137" s="449">
        <v>4086</v>
      </c>
      <c r="N137" s="387">
        <f t="shared" si="10"/>
        <v>0</v>
      </c>
      <c r="O137" s="387">
        <f t="shared" si="11"/>
        <v>0</v>
      </c>
      <c r="P137" s="387">
        <f t="shared" si="7"/>
        <v>0</v>
      </c>
      <c r="Q137" s="406"/>
    </row>
    <row r="138" spans="1:17" ht="18" customHeight="1">
      <c r="A138" s="421"/>
      <c r="B138" s="419"/>
      <c r="C138" s="414"/>
      <c r="D138" s="106"/>
      <c r="E138" s="106"/>
      <c r="F138" s="414"/>
      <c r="G138" s="624"/>
      <c r="H138" s="623"/>
      <c r="I138" s="387"/>
      <c r="J138" s="387"/>
      <c r="K138" s="387"/>
      <c r="L138" s="338"/>
      <c r="M138" s="387"/>
      <c r="N138" s="387"/>
      <c r="O138" s="387"/>
      <c r="P138" s="387"/>
      <c r="Q138" s="406"/>
    </row>
    <row r="139" spans="1:17" ht="18" customHeight="1">
      <c r="A139" s="421"/>
      <c r="B139" s="484" t="s">
        <v>81</v>
      </c>
      <c r="C139" s="414"/>
      <c r="D139" s="106"/>
      <c r="E139" s="106"/>
      <c r="F139" s="414"/>
      <c r="G139" s="624"/>
      <c r="H139" s="623"/>
      <c r="I139" s="387"/>
      <c r="J139" s="387"/>
      <c r="K139" s="387"/>
      <c r="L139" s="338"/>
      <c r="M139" s="387"/>
      <c r="N139" s="387"/>
      <c r="O139" s="387"/>
      <c r="P139" s="387"/>
      <c r="Q139" s="406"/>
    </row>
    <row r="140" spans="1:17" ht="25.5" customHeight="1">
      <c r="A140" s="421">
        <v>30</v>
      </c>
      <c r="B140" s="419" t="s">
        <v>82</v>
      </c>
      <c r="C140" s="414">
        <v>4865087</v>
      </c>
      <c r="D140" s="106" t="s">
        <v>13</v>
      </c>
      <c r="E140" s="119" t="s">
        <v>361</v>
      </c>
      <c r="F140" s="414">
        <v>400</v>
      </c>
      <c r="G140" s="448">
        <v>4570</v>
      </c>
      <c r="H140" s="449">
        <v>4570</v>
      </c>
      <c r="I140" s="387">
        <f>G140-H140</f>
        <v>0</v>
      </c>
      <c r="J140" s="387">
        <f t="shared" si="9"/>
        <v>0</v>
      </c>
      <c r="K140" s="387">
        <f t="shared" si="6"/>
        <v>0</v>
      </c>
      <c r="L140" s="448">
        <v>12611</v>
      </c>
      <c r="M140" s="449">
        <v>12610</v>
      </c>
      <c r="N140" s="387">
        <f>L140-M140</f>
        <v>1</v>
      </c>
      <c r="O140" s="387">
        <f t="shared" si="11"/>
        <v>400</v>
      </c>
      <c r="P140" s="387">
        <f t="shared" si="7"/>
        <v>0.0004</v>
      </c>
      <c r="Q140" s="698"/>
    </row>
    <row r="141" spans="1:17" ht="18" customHeight="1">
      <c r="A141" s="421">
        <v>31</v>
      </c>
      <c r="B141" s="419" t="s">
        <v>83</v>
      </c>
      <c r="C141" s="414">
        <v>4902516</v>
      </c>
      <c r="D141" s="106" t="s">
        <v>13</v>
      </c>
      <c r="E141" s="119" t="s">
        <v>361</v>
      </c>
      <c r="F141" s="414">
        <v>-100</v>
      </c>
      <c r="G141" s="448">
        <v>999301</v>
      </c>
      <c r="H141" s="449">
        <v>999305</v>
      </c>
      <c r="I141" s="387">
        <f t="shared" si="8"/>
        <v>-4</v>
      </c>
      <c r="J141" s="387">
        <f t="shared" si="9"/>
        <v>400</v>
      </c>
      <c r="K141" s="387">
        <f t="shared" si="6"/>
        <v>0.0004</v>
      </c>
      <c r="L141" s="448">
        <v>999393</v>
      </c>
      <c r="M141" s="449">
        <v>999274</v>
      </c>
      <c r="N141" s="387">
        <f t="shared" si="10"/>
        <v>119</v>
      </c>
      <c r="O141" s="387">
        <f t="shared" si="11"/>
        <v>-11900</v>
      </c>
      <c r="P141" s="387">
        <f t="shared" si="7"/>
        <v>-0.0119</v>
      </c>
      <c r="Q141" s="406"/>
    </row>
    <row r="142" spans="1:17" ht="15" customHeight="1" thickBot="1">
      <c r="A142" s="31"/>
      <c r="B142" s="32"/>
      <c r="C142" s="32"/>
      <c r="D142" s="32"/>
      <c r="E142" s="32"/>
      <c r="F142" s="32"/>
      <c r="G142" s="631"/>
      <c r="H142" s="632"/>
      <c r="I142" s="32"/>
      <c r="J142" s="32"/>
      <c r="K142" s="64"/>
      <c r="L142" s="31"/>
      <c r="M142" s="32"/>
      <c r="N142" s="32"/>
      <c r="O142" s="32"/>
      <c r="P142" s="64"/>
      <c r="Q142" s="185"/>
    </row>
    <row r="143" ht="13.5" thickTop="1"/>
    <row r="144" spans="1:16" ht="20.25">
      <c r="A144" s="189" t="s">
        <v>328</v>
      </c>
      <c r="K144" s="238">
        <f>SUM(K93:K142)</f>
        <v>-7.529199999999999</v>
      </c>
      <c r="P144" s="238">
        <f>SUM(P93:P142)</f>
        <v>-0.9909</v>
      </c>
    </row>
    <row r="145" spans="1:16" ht="12.75">
      <c r="A145" s="70"/>
      <c r="K145" s="19"/>
      <c r="P145" s="19"/>
    </row>
    <row r="146" spans="1:16" ht="12.75">
      <c r="A146" s="70"/>
      <c r="K146" s="19"/>
      <c r="P146" s="19"/>
    </row>
    <row r="147" spans="1:17" ht="18">
      <c r="A147" s="70"/>
      <c r="K147" s="19"/>
      <c r="P147" s="19"/>
      <c r="Q147" s="545" t="str">
        <f>NDPL!$Q$1</f>
        <v>MARCH-2012</v>
      </c>
    </row>
    <row r="148" spans="1:16" ht="12.75">
      <c r="A148" s="70"/>
      <c r="K148" s="19"/>
      <c r="P148" s="19"/>
    </row>
    <row r="149" spans="1:16" ht="12.75">
      <c r="A149" s="70"/>
      <c r="K149" s="19"/>
      <c r="P149" s="19"/>
    </row>
    <row r="150" spans="1:16" ht="12.75">
      <c r="A150" s="70"/>
      <c r="K150" s="19"/>
      <c r="P150" s="19"/>
    </row>
    <row r="151" spans="1:11" ht="13.5" thickBot="1">
      <c r="A151" s="2"/>
      <c r="B151" s="8"/>
      <c r="C151" s="8"/>
      <c r="D151" s="66"/>
      <c r="E151" s="66"/>
      <c r="F151" s="24"/>
      <c r="G151" s="24"/>
      <c r="H151" s="24"/>
      <c r="I151" s="24"/>
      <c r="J151" s="24"/>
      <c r="K151" s="67"/>
    </row>
    <row r="152" spans="1:17" ht="27.75">
      <c r="A152" s="577" t="s">
        <v>204</v>
      </c>
      <c r="B152" s="178"/>
      <c r="C152" s="174"/>
      <c r="D152" s="174"/>
      <c r="E152" s="174"/>
      <c r="F152" s="234"/>
      <c r="G152" s="234"/>
      <c r="H152" s="234"/>
      <c r="I152" s="234"/>
      <c r="J152" s="234"/>
      <c r="K152" s="235"/>
      <c r="L152" s="59"/>
      <c r="M152" s="59"/>
      <c r="N152" s="59"/>
      <c r="O152" s="59"/>
      <c r="P152" s="59"/>
      <c r="Q152" s="60"/>
    </row>
    <row r="153" spans="1:17" ht="24.75" customHeight="1">
      <c r="A153" s="576" t="s">
        <v>330</v>
      </c>
      <c r="B153" s="68"/>
      <c r="C153" s="68"/>
      <c r="D153" s="68"/>
      <c r="E153" s="68"/>
      <c r="F153" s="68"/>
      <c r="G153" s="68"/>
      <c r="H153" s="68"/>
      <c r="I153" s="68"/>
      <c r="J153" s="68"/>
      <c r="K153" s="564">
        <f>K87</f>
        <v>8.163765407999994</v>
      </c>
      <c r="L153" s="349"/>
      <c r="M153" s="349"/>
      <c r="N153" s="349"/>
      <c r="O153" s="349"/>
      <c r="P153" s="564">
        <f>P87</f>
        <v>16.527966732</v>
      </c>
      <c r="Q153" s="61"/>
    </row>
    <row r="154" spans="1:17" ht="24.75" customHeight="1">
      <c r="A154" s="576" t="s">
        <v>329</v>
      </c>
      <c r="B154" s="68"/>
      <c r="C154" s="68"/>
      <c r="D154" s="68"/>
      <c r="E154" s="68"/>
      <c r="F154" s="68"/>
      <c r="G154" s="68"/>
      <c r="H154" s="68"/>
      <c r="I154" s="68"/>
      <c r="J154" s="68"/>
      <c r="K154" s="564">
        <f>K144</f>
        <v>-7.529199999999999</v>
      </c>
      <c r="L154" s="349"/>
      <c r="M154" s="349"/>
      <c r="N154" s="349"/>
      <c r="O154" s="349"/>
      <c r="P154" s="564">
        <f>P144</f>
        <v>-0.9909</v>
      </c>
      <c r="Q154" s="61"/>
    </row>
    <row r="155" spans="1:17" ht="24.75" customHeight="1">
      <c r="A155" s="576" t="s">
        <v>331</v>
      </c>
      <c r="B155" s="68"/>
      <c r="C155" s="68"/>
      <c r="D155" s="68"/>
      <c r="E155" s="68"/>
      <c r="F155" s="68"/>
      <c r="G155" s="68"/>
      <c r="H155" s="68"/>
      <c r="I155" s="68"/>
      <c r="J155" s="68"/>
      <c r="K155" s="564">
        <f>'ROHTAK ROAD'!K46</f>
        <v>1.5299</v>
      </c>
      <c r="L155" s="349"/>
      <c r="M155" s="349"/>
      <c r="N155" s="349"/>
      <c r="O155" s="349"/>
      <c r="P155" s="564">
        <f>'ROHTAK ROAD'!P46</f>
        <v>0.33399999999999996</v>
      </c>
      <c r="Q155" s="61"/>
    </row>
    <row r="156" spans="1:17" ht="24.75" customHeight="1">
      <c r="A156" s="576" t="s">
        <v>332</v>
      </c>
      <c r="B156" s="68"/>
      <c r="C156" s="68"/>
      <c r="D156" s="68"/>
      <c r="E156" s="68"/>
      <c r="F156" s="68"/>
      <c r="G156" s="68"/>
      <c r="H156" s="68"/>
      <c r="I156" s="68"/>
      <c r="J156" s="68"/>
      <c r="K156" s="564">
        <f>-MES!K39</f>
        <v>-0.2532</v>
      </c>
      <c r="L156" s="349"/>
      <c r="M156" s="349"/>
      <c r="N156" s="349"/>
      <c r="O156" s="349"/>
      <c r="P156" s="564">
        <f>-MES!P39</f>
        <v>-0.09639999999999999</v>
      </c>
      <c r="Q156" s="61"/>
    </row>
    <row r="157" spans="1:17" ht="29.25" customHeight="1" thickBot="1">
      <c r="A157" s="578" t="s">
        <v>205</v>
      </c>
      <c r="B157" s="236"/>
      <c r="C157" s="237"/>
      <c r="D157" s="237"/>
      <c r="E157" s="237"/>
      <c r="F157" s="237"/>
      <c r="G157" s="237"/>
      <c r="H157" s="237"/>
      <c r="I157" s="237"/>
      <c r="J157" s="237"/>
      <c r="K157" s="579">
        <f>SUM(K153:K156)</f>
        <v>1.9112654079999958</v>
      </c>
      <c r="L157" s="565"/>
      <c r="M157" s="565"/>
      <c r="N157" s="565"/>
      <c r="O157" s="565"/>
      <c r="P157" s="579">
        <f>SUM(P153:P156)</f>
        <v>15.774666732</v>
      </c>
      <c r="Q157" s="190"/>
    </row>
    <row r="162" ht="13.5" thickBot="1"/>
    <row r="163" spans="1:17" ht="12.75">
      <c r="A163" s="275"/>
      <c r="B163" s="276"/>
      <c r="C163" s="276"/>
      <c r="D163" s="276"/>
      <c r="E163" s="276"/>
      <c r="F163" s="276"/>
      <c r="G163" s="276"/>
      <c r="H163" s="59"/>
      <c r="I163" s="59"/>
      <c r="J163" s="59"/>
      <c r="K163" s="59"/>
      <c r="L163" s="59"/>
      <c r="M163" s="59"/>
      <c r="N163" s="59"/>
      <c r="O163" s="59"/>
      <c r="P163" s="59"/>
      <c r="Q163" s="60"/>
    </row>
    <row r="164" spans="1:17" ht="26.25">
      <c r="A164" s="568" t="s">
        <v>342</v>
      </c>
      <c r="B164" s="267"/>
      <c r="C164" s="267"/>
      <c r="D164" s="267"/>
      <c r="E164" s="267"/>
      <c r="F164" s="267"/>
      <c r="G164" s="267"/>
      <c r="H164" s="21"/>
      <c r="I164" s="21"/>
      <c r="J164" s="21"/>
      <c r="K164" s="21"/>
      <c r="L164" s="21"/>
      <c r="M164" s="21"/>
      <c r="N164" s="21"/>
      <c r="O164" s="21"/>
      <c r="P164" s="21"/>
      <c r="Q164" s="61"/>
    </row>
    <row r="165" spans="1:17" ht="12.75">
      <c r="A165" s="277"/>
      <c r="B165" s="267"/>
      <c r="C165" s="267"/>
      <c r="D165" s="267"/>
      <c r="E165" s="267"/>
      <c r="F165" s="267"/>
      <c r="G165" s="267"/>
      <c r="H165" s="21"/>
      <c r="I165" s="21"/>
      <c r="J165" s="21"/>
      <c r="K165" s="21"/>
      <c r="L165" s="21"/>
      <c r="M165" s="21"/>
      <c r="N165" s="21"/>
      <c r="O165" s="21"/>
      <c r="P165" s="21"/>
      <c r="Q165" s="61"/>
    </row>
    <row r="166" spans="1:17" ht="15.75">
      <c r="A166" s="278"/>
      <c r="B166" s="279"/>
      <c r="C166" s="279"/>
      <c r="D166" s="279"/>
      <c r="E166" s="279"/>
      <c r="F166" s="279"/>
      <c r="G166" s="279"/>
      <c r="H166" s="21"/>
      <c r="I166" s="21"/>
      <c r="J166" s="21"/>
      <c r="K166" s="321" t="s">
        <v>354</v>
      </c>
      <c r="L166" s="21"/>
      <c r="M166" s="21"/>
      <c r="N166" s="21"/>
      <c r="O166" s="21"/>
      <c r="P166" s="321" t="s">
        <v>355</v>
      </c>
      <c r="Q166" s="61"/>
    </row>
    <row r="167" spans="1:17" ht="12.75">
      <c r="A167" s="280"/>
      <c r="B167" s="163"/>
      <c r="C167" s="163"/>
      <c r="D167" s="163"/>
      <c r="E167" s="163"/>
      <c r="F167" s="163"/>
      <c r="G167" s="163"/>
      <c r="H167" s="21"/>
      <c r="I167" s="21"/>
      <c r="J167" s="21"/>
      <c r="K167" s="21"/>
      <c r="L167" s="21"/>
      <c r="M167" s="21"/>
      <c r="N167" s="21"/>
      <c r="O167" s="21"/>
      <c r="P167" s="21"/>
      <c r="Q167" s="61"/>
    </row>
    <row r="168" spans="1:17" ht="12.75">
      <c r="A168" s="280"/>
      <c r="B168" s="163"/>
      <c r="C168" s="163"/>
      <c r="D168" s="163"/>
      <c r="E168" s="163"/>
      <c r="F168" s="163"/>
      <c r="G168" s="163"/>
      <c r="H168" s="21"/>
      <c r="I168" s="21"/>
      <c r="J168" s="21"/>
      <c r="K168" s="21"/>
      <c r="L168" s="21"/>
      <c r="M168" s="21"/>
      <c r="N168" s="21"/>
      <c r="O168" s="21"/>
      <c r="P168" s="21"/>
      <c r="Q168" s="61"/>
    </row>
    <row r="169" spans="1:17" ht="23.25">
      <c r="A169" s="566" t="s">
        <v>345</v>
      </c>
      <c r="B169" s="268"/>
      <c r="C169" s="268"/>
      <c r="D169" s="269"/>
      <c r="E169" s="269"/>
      <c r="F169" s="270"/>
      <c r="G169" s="269"/>
      <c r="H169" s="21"/>
      <c r="I169" s="21"/>
      <c r="J169" s="21"/>
      <c r="K169" s="571">
        <f>K157</f>
        <v>1.9112654079999958</v>
      </c>
      <c r="L169" s="569" t="s">
        <v>343</v>
      </c>
      <c r="M169" s="520"/>
      <c r="N169" s="520"/>
      <c r="O169" s="520"/>
      <c r="P169" s="571">
        <f>P157</f>
        <v>15.774666732</v>
      </c>
      <c r="Q169" s="573" t="s">
        <v>343</v>
      </c>
    </row>
    <row r="170" spans="1:17" ht="23.25">
      <c r="A170" s="285"/>
      <c r="B170" s="271"/>
      <c r="C170" s="271"/>
      <c r="D170" s="267"/>
      <c r="E170" s="267"/>
      <c r="F170" s="272"/>
      <c r="G170" s="267"/>
      <c r="H170" s="21"/>
      <c r="I170" s="21"/>
      <c r="J170" s="21"/>
      <c r="K170" s="520"/>
      <c r="L170" s="570"/>
      <c r="M170" s="520"/>
      <c r="N170" s="520"/>
      <c r="O170" s="520"/>
      <c r="P170" s="520"/>
      <c r="Q170" s="574"/>
    </row>
    <row r="171" spans="1:17" ht="23.25">
      <c r="A171" s="567" t="s">
        <v>344</v>
      </c>
      <c r="B171" s="273"/>
      <c r="C171" s="53"/>
      <c r="D171" s="267"/>
      <c r="E171" s="267"/>
      <c r="F171" s="274"/>
      <c r="G171" s="269"/>
      <c r="H171" s="21"/>
      <c r="I171" s="21"/>
      <c r="J171" s="21"/>
      <c r="K171" s="520">
        <f>-'STEPPED UP GENCO'!K46</f>
        <v>-0.13969907760000003</v>
      </c>
      <c r="L171" s="569" t="s">
        <v>343</v>
      </c>
      <c r="M171" s="520"/>
      <c r="N171" s="520"/>
      <c r="O171" s="520"/>
      <c r="P171" s="571">
        <f>-'STEPPED UP GENCO'!P46</f>
        <v>2.5030258617999994</v>
      </c>
      <c r="Q171" s="573" t="s">
        <v>343</v>
      </c>
    </row>
    <row r="172" spans="1:17" ht="15">
      <c r="A172" s="28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66"/>
      <c r="M172" s="21"/>
      <c r="N172" s="21"/>
      <c r="O172" s="21"/>
      <c r="P172" s="21"/>
      <c r="Q172" s="575"/>
    </row>
    <row r="173" spans="1:17" ht="15">
      <c r="A173" s="28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66"/>
      <c r="M173" s="21"/>
      <c r="N173" s="21"/>
      <c r="O173" s="21"/>
      <c r="P173" s="21"/>
      <c r="Q173" s="575"/>
    </row>
    <row r="174" spans="1:17" ht="15">
      <c r="A174" s="28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66"/>
      <c r="M174" s="21"/>
      <c r="N174" s="21"/>
      <c r="O174" s="21"/>
      <c r="P174" s="21"/>
      <c r="Q174" s="575"/>
    </row>
    <row r="175" spans="1:17" ht="23.25">
      <c r="A175" s="281"/>
      <c r="B175" s="21"/>
      <c r="C175" s="21"/>
      <c r="D175" s="21"/>
      <c r="E175" s="21"/>
      <c r="F175" s="21"/>
      <c r="G175" s="21"/>
      <c r="H175" s="268"/>
      <c r="I175" s="268"/>
      <c r="J175" s="287" t="s">
        <v>346</v>
      </c>
      <c r="K175" s="572">
        <f>SUM(K169:K174)</f>
        <v>1.7715663303999958</v>
      </c>
      <c r="L175" s="287" t="s">
        <v>343</v>
      </c>
      <c r="M175" s="520"/>
      <c r="N175" s="520"/>
      <c r="O175" s="520"/>
      <c r="P175" s="572">
        <f>SUM(P169:P174)</f>
        <v>18.277692593799998</v>
      </c>
      <c r="Q175" s="287" t="s">
        <v>343</v>
      </c>
    </row>
    <row r="176" spans="1:17" ht="13.5" thickBot="1">
      <c r="A176" s="282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190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44" max="255" man="1"/>
    <brk id="88" min="1" max="16" man="1"/>
    <brk id="144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78"/>
  <sheetViews>
    <sheetView view="pageBreakPreview" zoomScale="65" zoomScaleNormal="70" zoomScaleSheetLayoutView="65" zoomScalePageLayoutView="50" workbookViewId="0" topLeftCell="A43">
      <selection activeCell="G46" sqref="G46"/>
    </sheetView>
  </sheetViews>
  <sheetFormatPr defaultColWidth="9.140625" defaultRowHeight="12.75"/>
  <cols>
    <col min="1" max="1" width="4.140625" style="0" customWidth="1"/>
    <col min="2" max="2" width="19.00390625" style="0" customWidth="1"/>
    <col min="3" max="3" width="9.7109375" style="0" customWidth="1"/>
    <col min="5" max="5" width="15.421875" style="0" customWidth="1"/>
    <col min="6" max="6" width="6.8515625" style="0" customWidth="1"/>
    <col min="7" max="7" width="13.00390625" style="0" customWidth="1"/>
    <col min="8" max="8" width="12.421875" style="0" customWidth="1"/>
    <col min="9" max="9" width="9.421875" style="0" bestFit="1" customWidth="1"/>
    <col min="10" max="10" width="12.421875" style="0" customWidth="1"/>
    <col min="11" max="11" width="13.7109375" style="0" customWidth="1"/>
    <col min="12" max="12" width="14.421875" style="0" customWidth="1"/>
    <col min="13" max="13" width="14.28125" style="0" customWidth="1"/>
    <col min="14" max="14" width="9.421875" style="0" bestFit="1" customWidth="1"/>
    <col min="15" max="15" width="12.28125" style="0" customWidth="1"/>
    <col min="16" max="16" width="14.28125" style="0" customWidth="1"/>
    <col min="17" max="17" width="20.57421875" style="0" customWidth="1"/>
  </cols>
  <sheetData>
    <row r="1" spans="1:17" ht="26.25">
      <c r="A1" s="1" t="s">
        <v>251</v>
      </c>
      <c r="Q1" s="223" t="str">
        <f>NDPL!Q1</f>
        <v>MARCH-2012</v>
      </c>
    </row>
    <row r="2" ht="18.75" customHeight="1">
      <c r="A2" s="99" t="s">
        <v>252</v>
      </c>
    </row>
    <row r="3" ht="23.25">
      <c r="A3" s="228" t="s">
        <v>225</v>
      </c>
    </row>
    <row r="4" spans="1:16" ht="24" thickBot="1">
      <c r="A4" s="537" t="s">
        <v>226</v>
      </c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62.2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01/04/12</v>
      </c>
      <c r="H5" s="41" t="str">
        <f>NDPL!H5</f>
        <v>INTIAL READING 01/03/12</v>
      </c>
      <c r="I5" s="41" t="s">
        <v>4</v>
      </c>
      <c r="J5" s="41" t="s">
        <v>5</v>
      </c>
      <c r="K5" s="41" t="s">
        <v>6</v>
      </c>
      <c r="L5" s="43" t="str">
        <f>NDPL!G5</f>
        <v>FINAL READING 01/04/12</v>
      </c>
      <c r="M5" s="41" t="str">
        <f>NDPL!H5</f>
        <v>INTIAL READING 01/03/12</v>
      </c>
      <c r="N5" s="41" t="s">
        <v>4</v>
      </c>
      <c r="O5" s="41" t="s">
        <v>5</v>
      </c>
      <c r="P5" s="41" t="s">
        <v>6</v>
      </c>
      <c r="Q5" s="219" t="s">
        <v>324</v>
      </c>
    </row>
    <row r="6" ht="14.25" thickBot="1" thickTop="1"/>
    <row r="7" spans="1:17" ht="18" customHeight="1" thickTop="1">
      <c r="A7" s="191"/>
      <c r="B7" s="192" t="s">
        <v>207</v>
      </c>
      <c r="C7" s="193"/>
      <c r="D7" s="193"/>
      <c r="E7" s="193"/>
      <c r="F7" s="193"/>
      <c r="G7" s="73"/>
      <c r="H7" s="74"/>
      <c r="I7" s="633"/>
      <c r="J7" s="633"/>
      <c r="K7" s="633"/>
      <c r="L7" s="75"/>
      <c r="M7" s="74"/>
      <c r="N7" s="74"/>
      <c r="O7" s="74"/>
      <c r="P7" s="74"/>
      <c r="Q7" s="183"/>
    </row>
    <row r="8" spans="1:17" ht="18" customHeight="1">
      <c r="A8" s="194"/>
      <c r="B8" s="195" t="s">
        <v>113</v>
      </c>
      <c r="C8" s="196"/>
      <c r="D8" s="197"/>
      <c r="E8" s="198"/>
      <c r="F8" s="199"/>
      <c r="G8" s="79"/>
      <c r="H8" s="80"/>
      <c r="I8" s="634"/>
      <c r="J8" s="634"/>
      <c r="K8" s="634"/>
      <c r="L8" s="82"/>
      <c r="M8" s="80"/>
      <c r="N8" s="81"/>
      <c r="O8" s="81"/>
      <c r="P8" s="81"/>
      <c r="Q8" s="184"/>
    </row>
    <row r="9" spans="1:17" ht="16.5">
      <c r="A9" s="194">
        <v>1</v>
      </c>
      <c r="B9" s="195" t="s">
        <v>114</v>
      </c>
      <c r="C9" s="196">
        <v>4865136</v>
      </c>
      <c r="D9" s="200" t="s">
        <v>13</v>
      </c>
      <c r="E9" s="316" t="s">
        <v>361</v>
      </c>
      <c r="F9" s="201">
        <v>200</v>
      </c>
      <c r="G9" s="733">
        <v>24406</v>
      </c>
      <c r="H9" s="734">
        <v>22606</v>
      </c>
      <c r="I9" s="734">
        <f aca="true" t="shared" si="0" ref="I9:I15">G9-H9</f>
        <v>1800</v>
      </c>
      <c r="J9" s="734">
        <f aca="true" t="shared" si="1" ref="J9:J54">$F9*I9</f>
        <v>360000</v>
      </c>
      <c r="K9" s="734">
        <f aca="true" t="shared" si="2" ref="K9:K54">J9/1000000</f>
        <v>0.36</v>
      </c>
      <c r="L9" s="733">
        <v>62490</v>
      </c>
      <c r="M9" s="734">
        <v>62452</v>
      </c>
      <c r="N9" s="734">
        <f aca="true" t="shared" si="3" ref="N9:N15">L9-M9</f>
        <v>38</v>
      </c>
      <c r="O9" s="734">
        <f aca="true" t="shared" si="4" ref="O9:O54">$F9*N9</f>
        <v>7600</v>
      </c>
      <c r="P9" s="734">
        <f aca="true" t="shared" si="5" ref="P9:P54">O9/1000000</f>
        <v>0.0076</v>
      </c>
      <c r="Q9" s="587"/>
    </row>
    <row r="10" spans="1:17" ht="18" customHeight="1">
      <c r="A10" s="194">
        <v>2</v>
      </c>
      <c r="B10" s="195" t="s">
        <v>115</v>
      </c>
      <c r="C10" s="196">
        <v>4865137</v>
      </c>
      <c r="D10" s="200" t="s">
        <v>13</v>
      </c>
      <c r="E10" s="316" t="s">
        <v>361</v>
      </c>
      <c r="F10" s="201">
        <v>100</v>
      </c>
      <c r="G10" s="735">
        <v>38195</v>
      </c>
      <c r="H10" s="736">
        <v>32631</v>
      </c>
      <c r="I10" s="734">
        <f t="shared" si="0"/>
        <v>5564</v>
      </c>
      <c r="J10" s="734">
        <f t="shared" si="1"/>
        <v>556400</v>
      </c>
      <c r="K10" s="734">
        <f t="shared" si="2"/>
        <v>0.5564</v>
      </c>
      <c r="L10" s="735">
        <v>121505</v>
      </c>
      <c r="M10" s="736">
        <v>121413</v>
      </c>
      <c r="N10" s="736">
        <f t="shared" si="3"/>
        <v>92</v>
      </c>
      <c r="O10" s="736">
        <f t="shared" si="4"/>
        <v>9200</v>
      </c>
      <c r="P10" s="736">
        <f t="shared" si="5"/>
        <v>0.0092</v>
      </c>
      <c r="Q10" s="184"/>
    </row>
    <row r="11" spans="1:17" ht="16.5">
      <c r="A11" s="194">
        <v>3</v>
      </c>
      <c r="B11" s="195" t="s">
        <v>116</v>
      </c>
      <c r="C11" s="196">
        <v>4865138</v>
      </c>
      <c r="D11" s="200" t="s">
        <v>13</v>
      </c>
      <c r="E11" s="316" t="s">
        <v>361</v>
      </c>
      <c r="F11" s="201">
        <v>200</v>
      </c>
      <c r="G11" s="737">
        <v>988843</v>
      </c>
      <c r="H11" s="738">
        <v>989526</v>
      </c>
      <c r="I11" s="738">
        <f t="shared" si="0"/>
        <v>-683</v>
      </c>
      <c r="J11" s="738">
        <f t="shared" si="1"/>
        <v>-136600</v>
      </c>
      <c r="K11" s="738">
        <f t="shared" si="2"/>
        <v>-0.1366</v>
      </c>
      <c r="L11" s="737">
        <v>4293</v>
      </c>
      <c r="M11" s="738">
        <v>4264</v>
      </c>
      <c r="N11" s="738">
        <f t="shared" si="3"/>
        <v>29</v>
      </c>
      <c r="O11" s="738">
        <f t="shared" si="4"/>
        <v>5800</v>
      </c>
      <c r="P11" s="738">
        <f t="shared" si="5"/>
        <v>0.0058</v>
      </c>
      <c r="Q11" s="706"/>
    </row>
    <row r="12" spans="1:17" ht="16.5">
      <c r="A12" s="194">
        <v>4</v>
      </c>
      <c r="B12" s="195" t="s">
        <v>117</v>
      </c>
      <c r="C12" s="196">
        <v>4865139</v>
      </c>
      <c r="D12" s="200" t="s">
        <v>13</v>
      </c>
      <c r="E12" s="316" t="s">
        <v>361</v>
      </c>
      <c r="F12" s="201">
        <v>200</v>
      </c>
      <c r="G12" s="735">
        <v>44652</v>
      </c>
      <c r="H12" s="736">
        <v>42190</v>
      </c>
      <c r="I12" s="734">
        <f t="shared" si="0"/>
        <v>2462</v>
      </c>
      <c r="J12" s="734">
        <f t="shared" si="1"/>
        <v>492400</v>
      </c>
      <c r="K12" s="734">
        <f t="shared" si="2"/>
        <v>0.4924</v>
      </c>
      <c r="L12" s="735">
        <v>80321</v>
      </c>
      <c r="M12" s="736">
        <v>80276</v>
      </c>
      <c r="N12" s="736">
        <f t="shared" si="3"/>
        <v>45</v>
      </c>
      <c r="O12" s="736">
        <f t="shared" si="4"/>
        <v>9000</v>
      </c>
      <c r="P12" s="736">
        <f t="shared" si="5"/>
        <v>0.009</v>
      </c>
      <c r="Q12" s="698"/>
    </row>
    <row r="13" spans="1:17" ht="18" customHeight="1">
      <c r="A13" s="194">
        <v>5</v>
      </c>
      <c r="B13" s="195" t="s">
        <v>118</v>
      </c>
      <c r="C13" s="196">
        <v>4864948</v>
      </c>
      <c r="D13" s="200" t="s">
        <v>13</v>
      </c>
      <c r="E13" s="316" t="s">
        <v>361</v>
      </c>
      <c r="F13" s="201">
        <v>1000</v>
      </c>
      <c r="G13" s="735">
        <v>67410</v>
      </c>
      <c r="H13" s="736">
        <v>67669</v>
      </c>
      <c r="I13" s="734">
        <f t="shared" si="0"/>
        <v>-259</v>
      </c>
      <c r="J13" s="734">
        <f t="shared" si="1"/>
        <v>-259000</v>
      </c>
      <c r="K13" s="734">
        <f t="shared" si="2"/>
        <v>-0.259</v>
      </c>
      <c r="L13" s="735">
        <v>232</v>
      </c>
      <c r="M13" s="736">
        <v>232</v>
      </c>
      <c r="N13" s="736">
        <f t="shared" si="3"/>
        <v>0</v>
      </c>
      <c r="O13" s="736">
        <f t="shared" si="4"/>
        <v>0</v>
      </c>
      <c r="P13" s="736">
        <f t="shared" si="5"/>
        <v>0</v>
      </c>
      <c r="Q13" s="184"/>
    </row>
    <row r="14" spans="1:17" ht="18" customHeight="1">
      <c r="A14" s="194">
        <v>6</v>
      </c>
      <c r="B14" s="195" t="s">
        <v>391</v>
      </c>
      <c r="C14" s="196">
        <v>4864949</v>
      </c>
      <c r="D14" s="200" t="s">
        <v>13</v>
      </c>
      <c r="E14" s="316" t="s">
        <v>361</v>
      </c>
      <c r="F14" s="201">
        <v>1000</v>
      </c>
      <c r="G14" s="735">
        <v>5877</v>
      </c>
      <c r="H14" s="736">
        <v>3498</v>
      </c>
      <c r="I14" s="734">
        <f t="shared" si="0"/>
        <v>2379</v>
      </c>
      <c r="J14" s="734">
        <f t="shared" si="1"/>
        <v>2379000</v>
      </c>
      <c r="K14" s="734">
        <f t="shared" si="2"/>
        <v>2.379</v>
      </c>
      <c r="L14" s="735">
        <v>54</v>
      </c>
      <c r="M14" s="736">
        <v>54</v>
      </c>
      <c r="N14" s="736">
        <f t="shared" si="3"/>
        <v>0</v>
      </c>
      <c r="O14" s="736">
        <f t="shared" si="4"/>
        <v>0</v>
      </c>
      <c r="P14" s="736">
        <f t="shared" si="5"/>
        <v>0</v>
      </c>
      <c r="Q14" s="588"/>
    </row>
    <row r="15" spans="1:17" ht="18" customHeight="1">
      <c r="A15" s="194">
        <v>7</v>
      </c>
      <c r="B15" s="490" t="s">
        <v>377</v>
      </c>
      <c r="C15" s="495">
        <v>5128434</v>
      </c>
      <c r="D15" s="200" t="s">
        <v>13</v>
      </c>
      <c r="E15" s="316" t="s">
        <v>361</v>
      </c>
      <c r="F15" s="504">
        <v>800</v>
      </c>
      <c r="G15" s="735">
        <v>994597</v>
      </c>
      <c r="H15" s="736">
        <v>996079</v>
      </c>
      <c r="I15" s="734">
        <f t="shared" si="0"/>
        <v>-1482</v>
      </c>
      <c r="J15" s="734">
        <f t="shared" si="1"/>
        <v>-1185600</v>
      </c>
      <c r="K15" s="734">
        <f t="shared" si="2"/>
        <v>-1.1856</v>
      </c>
      <c r="L15" s="735">
        <v>998394</v>
      </c>
      <c r="M15" s="736">
        <v>998437</v>
      </c>
      <c r="N15" s="736">
        <f t="shared" si="3"/>
        <v>-43</v>
      </c>
      <c r="O15" s="736">
        <f t="shared" si="4"/>
        <v>-34400</v>
      </c>
      <c r="P15" s="736">
        <f t="shared" si="5"/>
        <v>-0.0344</v>
      </c>
      <c r="Q15" s="184"/>
    </row>
    <row r="16" spans="1:17" ht="18" customHeight="1">
      <c r="A16" s="194">
        <v>8</v>
      </c>
      <c r="B16" s="490" t="s">
        <v>406</v>
      </c>
      <c r="C16" s="495">
        <v>5128445</v>
      </c>
      <c r="D16" s="200" t="s">
        <v>13</v>
      </c>
      <c r="E16" s="316" t="s">
        <v>361</v>
      </c>
      <c r="F16" s="504">
        <v>800</v>
      </c>
      <c r="G16" s="735">
        <v>2398</v>
      </c>
      <c r="H16" s="736">
        <v>1132</v>
      </c>
      <c r="I16" s="734">
        <f>G16-H16</f>
        <v>1266</v>
      </c>
      <c r="J16" s="734">
        <f t="shared" si="1"/>
        <v>1012800</v>
      </c>
      <c r="K16" s="734">
        <f t="shared" si="2"/>
        <v>1.0128</v>
      </c>
      <c r="L16" s="735">
        <v>160</v>
      </c>
      <c r="M16" s="736">
        <v>126</v>
      </c>
      <c r="N16" s="736">
        <f>L16-M16</f>
        <v>34</v>
      </c>
      <c r="O16" s="736">
        <f t="shared" si="4"/>
        <v>27200</v>
      </c>
      <c r="P16" s="736">
        <f t="shared" si="5"/>
        <v>0.0272</v>
      </c>
      <c r="Q16" s="184"/>
    </row>
    <row r="17" spans="1:17" ht="18" customHeight="1">
      <c r="A17" s="194"/>
      <c r="B17" s="202" t="s">
        <v>397</v>
      </c>
      <c r="C17" s="196"/>
      <c r="D17" s="200"/>
      <c r="E17" s="316"/>
      <c r="F17" s="201"/>
      <c r="G17" s="739"/>
      <c r="H17" s="738"/>
      <c r="I17" s="738"/>
      <c r="J17" s="738"/>
      <c r="K17" s="738"/>
      <c r="L17" s="737"/>
      <c r="M17" s="734"/>
      <c r="N17" s="736"/>
      <c r="O17" s="736"/>
      <c r="P17" s="736"/>
      <c r="Q17" s="184"/>
    </row>
    <row r="18" spans="1:17" ht="18" customHeight="1">
      <c r="A18" s="194">
        <v>9</v>
      </c>
      <c r="B18" s="195" t="s">
        <v>208</v>
      </c>
      <c r="C18" s="196">
        <v>4865124</v>
      </c>
      <c r="D18" s="197" t="s">
        <v>13</v>
      </c>
      <c r="E18" s="316" t="s">
        <v>361</v>
      </c>
      <c r="F18" s="201">
        <v>100</v>
      </c>
      <c r="G18" s="735">
        <v>998367</v>
      </c>
      <c r="H18" s="736">
        <v>998349</v>
      </c>
      <c r="I18" s="738">
        <f aca="true" t="shared" si="6" ref="I18:I25">G18-H18</f>
        <v>18</v>
      </c>
      <c r="J18" s="738">
        <f t="shared" si="1"/>
        <v>1800</v>
      </c>
      <c r="K18" s="738">
        <f t="shared" si="2"/>
        <v>0.0018</v>
      </c>
      <c r="L18" s="735">
        <v>287049</v>
      </c>
      <c r="M18" s="736">
        <v>285439</v>
      </c>
      <c r="N18" s="736">
        <f aca="true" t="shared" si="7" ref="N18:N25">L18-M18</f>
        <v>1610</v>
      </c>
      <c r="O18" s="736">
        <f t="shared" si="4"/>
        <v>161000</v>
      </c>
      <c r="P18" s="736">
        <f t="shared" si="5"/>
        <v>0.161</v>
      </c>
      <c r="Q18" s="184"/>
    </row>
    <row r="19" spans="1:17" ht="18" customHeight="1">
      <c r="A19" s="194">
        <v>10</v>
      </c>
      <c r="B19" s="195" t="s">
        <v>209</v>
      </c>
      <c r="C19" s="196">
        <v>4865125</v>
      </c>
      <c r="D19" s="200" t="s">
        <v>13</v>
      </c>
      <c r="E19" s="316" t="s">
        <v>361</v>
      </c>
      <c r="F19" s="201">
        <v>100</v>
      </c>
      <c r="G19" s="735">
        <v>6952</v>
      </c>
      <c r="H19" s="736">
        <v>6862</v>
      </c>
      <c r="I19" s="738">
        <f t="shared" si="6"/>
        <v>90</v>
      </c>
      <c r="J19" s="738">
        <f t="shared" si="1"/>
        <v>9000</v>
      </c>
      <c r="K19" s="738">
        <f t="shared" si="2"/>
        <v>0.009</v>
      </c>
      <c r="L19" s="735">
        <v>420168</v>
      </c>
      <c r="M19" s="736">
        <v>418742</v>
      </c>
      <c r="N19" s="736">
        <f t="shared" si="7"/>
        <v>1426</v>
      </c>
      <c r="O19" s="736">
        <f t="shared" si="4"/>
        <v>142600</v>
      </c>
      <c r="P19" s="736">
        <f t="shared" si="5"/>
        <v>0.1426</v>
      </c>
      <c r="Q19" s="184"/>
    </row>
    <row r="20" spans="1:17" ht="18" customHeight="1">
      <c r="A20" s="194">
        <v>11</v>
      </c>
      <c r="B20" s="198" t="s">
        <v>210</v>
      </c>
      <c r="C20" s="196">
        <v>4865126</v>
      </c>
      <c r="D20" s="200" t="s">
        <v>13</v>
      </c>
      <c r="E20" s="316" t="s">
        <v>361</v>
      </c>
      <c r="F20" s="201">
        <v>100</v>
      </c>
      <c r="G20" s="735">
        <v>11134</v>
      </c>
      <c r="H20" s="736">
        <v>11127</v>
      </c>
      <c r="I20" s="738">
        <f t="shared" si="6"/>
        <v>7</v>
      </c>
      <c r="J20" s="738">
        <f t="shared" si="1"/>
        <v>700</v>
      </c>
      <c r="K20" s="738">
        <f t="shared" si="2"/>
        <v>0.0007</v>
      </c>
      <c r="L20" s="735">
        <v>214859</v>
      </c>
      <c r="M20" s="736">
        <v>209787</v>
      </c>
      <c r="N20" s="736">
        <f t="shared" si="7"/>
        <v>5072</v>
      </c>
      <c r="O20" s="736">
        <f t="shared" si="4"/>
        <v>507200</v>
      </c>
      <c r="P20" s="736">
        <f t="shared" si="5"/>
        <v>0.5072</v>
      </c>
      <c r="Q20" s="184"/>
    </row>
    <row r="21" spans="1:17" ht="18" customHeight="1">
      <c r="A21" s="194">
        <v>12</v>
      </c>
      <c r="B21" s="195" t="s">
        <v>211</v>
      </c>
      <c r="C21" s="196">
        <v>4865127</v>
      </c>
      <c r="D21" s="200" t="s">
        <v>13</v>
      </c>
      <c r="E21" s="316" t="s">
        <v>361</v>
      </c>
      <c r="F21" s="201">
        <v>100</v>
      </c>
      <c r="G21" s="735">
        <v>5301</v>
      </c>
      <c r="H21" s="736">
        <v>5369</v>
      </c>
      <c r="I21" s="738">
        <f t="shared" si="6"/>
        <v>-68</v>
      </c>
      <c r="J21" s="738">
        <f t="shared" si="1"/>
        <v>-6800</v>
      </c>
      <c r="K21" s="738">
        <f t="shared" si="2"/>
        <v>-0.0068</v>
      </c>
      <c r="L21" s="735">
        <v>301378</v>
      </c>
      <c r="M21" s="736">
        <v>301840</v>
      </c>
      <c r="N21" s="736">
        <f t="shared" si="7"/>
        <v>-462</v>
      </c>
      <c r="O21" s="736">
        <f t="shared" si="4"/>
        <v>-46200</v>
      </c>
      <c r="P21" s="736">
        <f t="shared" si="5"/>
        <v>-0.0462</v>
      </c>
      <c r="Q21" s="184"/>
    </row>
    <row r="22" spans="1:17" ht="18" customHeight="1">
      <c r="A22" s="194">
        <v>13</v>
      </c>
      <c r="B22" s="195" t="s">
        <v>212</v>
      </c>
      <c r="C22" s="196">
        <v>4865128</v>
      </c>
      <c r="D22" s="200" t="s">
        <v>13</v>
      </c>
      <c r="E22" s="316" t="s">
        <v>361</v>
      </c>
      <c r="F22" s="201">
        <v>100</v>
      </c>
      <c r="G22" s="735">
        <v>998701</v>
      </c>
      <c r="H22" s="736">
        <v>998703</v>
      </c>
      <c r="I22" s="738">
        <f t="shared" si="6"/>
        <v>-2</v>
      </c>
      <c r="J22" s="738">
        <f t="shared" si="1"/>
        <v>-200</v>
      </c>
      <c r="K22" s="738">
        <f t="shared" si="2"/>
        <v>-0.0002</v>
      </c>
      <c r="L22" s="735">
        <v>232057</v>
      </c>
      <c r="M22" s="736">
        <v>231128</v>
      </c>
      <c r="N22" s="736">
        <f t="shared" si="7"/>
        <v>929</v>
      </c>
      <c r="O22" s="736">
        <f t="shared" si="4"/>
        <v>92900</v>
      </c>
      <c r="P22" s="736">
        <f t="shared" si="5"/>
        <v>0.0929</v>
      </c>
      <c r="Q22" s="184"/>
    </row>
    <row r="23" spans="1:17" ht="18" customHeight="1">
      <c r="A23" s="194">
        <v>14</v>
      </c>
      <c r="B23" s="195" t="s">
        <v>213</v>
      </c>
      <c r="C23" s="196">
        <v>4865129</v>
      </c>
      <c r="D23" s="197" t="s">
        <v>13</v>
      </c>
      <c r="E23" s="316" t="s">
        <v>361</v>
      </c>
      <c r="F23" s="201">
        <v>100</v>
      </c>
      <c r="G23" s="735">
        <v>93</v>
      </c>
      <c r="H23" s="736">
        <v>103</v>
      </c>
      <c r="I23" s="738">
        <f t="shared" si="6"/>
        <v>-10</v>
      </c>
      <c r="J23" s="738">
        <f t="shared" si="1"/>
        <v>-1000</v>
      </c>
      <c r="K23" s="738">
        <f t="shared" si="2"/>
        <v>-0.001</v>
      </c>
      <c r="L23" s="735">
        <v>131089</v>
      </c>
      <c r="M23" s="736">
        <v>130485</v>
      </c>
      <c r="N23" s="736">
        <f t="shared" si="7"/>
        <v>604</v>
      </c>
      <c r="O23" s="736">
        <f t="shared" si="4"/>
        <v>60400</v>
      </c>
      <c r="P23" s="736">
        <f t="shared" si="5"/>
        <v>0.0604</v>
      </c>
      <c r="Q23" s="184"/>
    </row>
    <row r="24" spans="1:17" ht="18" customHeight="1">
      <c r="A24" s="194">
        <v>15</v>
      </c>
      <c r="B24" s="195" t="s">
        <v>214</v>
      </c>
      <c r="C24" s="196">
        <v>4865130</v>
      </c>
      <c r="D24" s="200" t="s">
        <v>13</v>
      </c>
      <c r="E24" s="316" t="s">
        <v>361</v>
      </c>
      <c r="F24" s="201">
        <v>100</v>
      </c>
      <c r="G24" s="735">
        <v>12970</v>
      </c>
      <c r="H24" s="736">
        <v>12683</v>
      </c>
      <c r="I24" s="738">
        <f t="shared" si="6"/>
        <v>287</v>
      </c>
      <c r="J24" s="738">
        <f t="shared" si="1"/>
        <v>28700</v>
      </c>
      <c r="K24" s="738">
        <f t="shared" si="2"/>
        <v>0.0287</v>
      </c>
      <c r="L24" s="735">
        <v>193305</v>
      </c>
      <c r="M24" s="736">
        <v>189784</v>
      </c>
      <c r="N24" s="736">
        <f t="shared" si="7"/>
        <v>3521</v>
      </c>
      <c r="O24" s="736">
        <f t="shared" si="4"/>
        <v>352100</v>
      </c>
      <c r="P24" s="736">
        <f t="shared" si="5"/>
        <v>0.3521</v>
      </c>
      <c r="Q24" s="184"/>
    </row>
    <row r="25" spans="1:17" ht="18" customHeight="1">
      <c r="A25" s="194">
        <v>16</v>
      </c>
      <c r="B25" s="195" t="s">
        <v>215</v>
      </c>
      <c r="C25" s="196">
        <v>4865131</v>
      </c>
      <c r="D25" s="200" t="s">
        <v>13</v>
      </c>
      <c r="E25" s="316" t="s">
        <v>361</v>
      </c>
      <c r="F25" s="201">
        <v>100</v>
      </c>
      <c r="G25" s="735">
        <v>13229</v>
      </c>
      <c r="H25" s="736">
        <v>13085</v>
      </c>
      <c r="I25" s="738">
        <f t="shared" si="6"/>
        <v>144</v>
      </c>
      <c r="J25" s="738">
        <f t="shared" si="1"/>
        <v>14400</v>
      </c>
      <c r="K25" s="738">
        <f t="shared" si="2"/>
        <v>0.0144</v>
      </c>
      <c r="L25" s="735">
        <v>230500</v>
      </c>
      <c r="M25" s="736">
        <v>228182</v>
      </c>
      <c r="N25" s="736">
        <f t="shared" si="7"/>
        <v>2318</v>
      </c>
      <c r="O25" s="736">
        <f t="shared" si="4"/>
        <v>231800</v>
      </c>
      <c r="P25" s="736">
        <f t="shared" si="5"/>
        <v>0.2318</v>
      </c>
      <c r="Q25" s="184"/>
    </row>
    <row r="26" spans="1:17" ht="18" customHeight="1">
      <c r="A26" s="194"/>
      <c r="B26" s="203" t="s">
        <v>216</v>
      </c>
      <c r="C26" s="196"/>
      <c r="D26" s="200"/>
      <c r="E26" s="316"/>
      <c r="F26" s="201"/>
      <c r="G26" s="739"/>
      <c r="H26" s="738"/>
      <c r="I26" s="738"/>
      <c r="J26" s="738"/>
      <c r="K26" s="738"/>
      <c r="L26" s="737"/>
      <c r="M26" s="734"/>
      <c r="N26" s="736"/>
      <c r="O26" s="736"/>
      <c r="P26" s="736"/>
      <c r="Q26" s="184"/>
    </row>
    <row r="27" spans="1:17" ht="18" customHeight="1">
      <c r="A27" s="194">
        <v>17</v>
      </c>
      <c r="B27" s="195" t="s">
        <v>217</v>
      </c>
      <c r="C27" s="196">
        <v>4865037</v>
      </c>
      <c r="D27" s="200" t="s">
        <v>13</v>
      </c>
      <c r="E27" s="316" t="s">
        <v>361</v>
      </c>
      <c r="F27" s="201">
        <v>1100</v>
      </c>
      <c r="G27" s="735">
        <v>0</v>
      </c>
      <c r="H27" s="736">
        <v>0</v>
      </c>
      <c r="I27" s="738">
        <f>G27-H27</f>
        <v>0</v>
      </c>
      <c r="J27" s="738">
        <f t="shared" si="1"/>
        <v>0</v>
      </c>
      <c r="K27" s="738">
        <f t="shared" si="2"/>
        <v>0</v>
      </c>
      <c r="L27" s="735">
        <v>56914</v>
      </c>
      <c r="M27" s="736">
        <v>57387</v>
      </c>
      <c r="N27" s="736">
        <f>L27-M27</f>
        <v>-473</v>
      </c>
      <c r="O27" s="736">
        <f t="shared" si="4"/>
        <v>-520300</v>
      </c>
      <c r="P27" s="736">
        <f t="shared" si="5"/>
        <v>-0.5203</v>
      </c>
      <c r="Q27" s="184"/>
    </row>
    <row r="28" spans="1:17" ht="18" customHeight="1">
      <c r="A28" s="194">
        <v>18</v>
      </c>
      <c r="B28" s="195" t="s">
        <v>218</v>
      </c>
      <c r="C28" s="196">
        <v>4865038</v>
      </c>
      <c r="D28" s="200" t="s">
        <v>13</v>
      </c>
      <c r="E28" s="316" t="s">
        <v>361</v>
      </c>
      <c r="F28" s="201">
        <v>1000</v>
      </c>
      <c r="G28" s="735">
        <v>4972</v>
      </c>
      <c r="H28" s="736">
        <v>5064</v>
      </c>
      <c r="I28" s="738">
        <f>G28-H28</f>
        <v>-92</v>
      </c>
      <c r="J28" s="738">
        <f t="shared" si="1"/>
        <v>-92000</v>
      </c>
      <c r="K28" s="738">
        <f t="shared" si="2"/>
        <v>-0.092</v>
      </c>
      <c r="L28" s="735">
        <v>36470</v>
      </c>
      <c r="M28" s="736">
        <v>36421</v>
      </c>
      <c r="N28" s="736">
        <f>L28-M28</f>
        <v>49</v>
      </c>
      <c r="O28" s="736">
        <f t="shared" si="4"/>
        <v>49000</v>
      </c>
      <c r="P28" s="736">
        <f t="shared" si="5"/>
        <v>0.049</v>
      </c>
      <c r="Q28" s="184"/>
    </row>
    <row r="29" spans="1:17" ht="18" customHeight="1">
      <c r="A29" s="194">
        <v>19</v>
      </c>
      <c r="B29" s="195" t="s">
        <v>219</v>
      </c>
      <c r="C29" s="196">
        <v>4865039</v>
      </c>
      <c r="D29" s="200" t="s">
        <v>13</v>
      </c>
      <c r="E29" s="316" t="s">
        <v>361</v>
      </c>
      <c r="F29" s="201">
        <v>1100</v>
      </c>
      <c r="G29" s="735">
        <v>0</v>
      </c>
      <c r="H29" s="736">
        <v>0</v>
      </c>
      <c r="I29" s="738">
        <f>G29-H29</f>
        <v>0</v>
      </c>
      <c r="J29" s="738">
        <f t="shared" si="1"/>
        <v>0</v>
      </c>
      <c r="K29" s="738">
        <f t="shared" si="2"/>
        <v>0</v>
      </c>
      <c r="L29" s="735">
        <v>131186</v>
      </c>
      <c r="M29" s="736">
        <v>131324</v>
      </c>
      <c r="N29" s="736">
        <f>L29-M29</f>
        <v>-138</v>
      </c>
      <c r="O29" s="736">
        <f t="shared" si="4"/>
        <v>-151800</v>
      </c>
      <c r="P29" s="736">
        <f t="shared" si="5"/>
        <v>-0.1518</v>
      </c>
      <c r="Q29" s="184"/>
    </row>
    <row r="30" spans="1:17" ht="18" customHeight="1">
      <c r="A30" s="194">
        <v>20</v>
      </c>
      <c r="B30" s="198" t="s">
        <v>220</v>
      </c>
      <c r="C30" s="196">
        <v>4865040</v>
      </c>
      <c r="D30" s="200" t="s">
        <v>13</v>
      </c>
      <c r="E30" s="316" t="s">
        <v>361</v>
      </c>
      <c r="F30" s="201">
        <v>1000</v>
      </c>
      <c r="G30" s="735">
        <v>8285</v>
      </c>
      <c r="H30" s="736">
        <v>8040</v>
      </c>
      <c r="I30" s="738">
        <f>G30-H30</f>
        <v>245</v>
      </c>
      <c r="J30" s="738">
        <f t="shared" si="1"/>
        <v>245000</v>
      </c>
      <c r="K30" s="738">
        <f t="shared" si="2"/>
        <v>0.245</v>
      </c>
      <c r="L30" s="735">
        <v>48402</v>
      </c>
      <c r="M30" s="736">
        <v>48287</v>
      </c>
      <c r="N30" s="736">
        <f>L30-M30</f>
        <v>115</v>
      </c>
      <c r="O30" s="736">
        <f t="shared" si="4"/>
        <v>115000</v>
      </c>
      <c r="P30" s="736">
        <f t="shared" si="5"/>
        <v>0.115</v>
      </c>
      <c r="Q30" s="184"/>
    </row>
    <row r="31" spans="1:17" ht="18" customHeight="1">
      <c r="A31" s="194"/>
      <c r="B31" s="203"/>
      <c r="C31" s="196"/>
      <c r="D31" s="200"/>
      <c r="E31" s="316"/>
      <c r="F31" s="201"/>
      <c r="G31" s="739"/>
      <c r="H31" s="734"/>
      <c r="I31" s="734"/>
      <c r="J31" s="734"/>
      <c r="K31" s="740">
        <f>SUM(K27:K30)</f>
        <v>0.153</v>
      </c>
      <c r="L31" s="733"/>
      <c r="M31" s="734"/>
      <c r="N31" s="736"/>
      <c r="O31" s="736"/>
      <c r="P31" s="744">
        <f>SUM(P27:P30)</f>
        <v>-0.5081</v>
      </c>
      <c r="Q31" s="184"/>
    </row>
    <row r="32" spans="1:17" ht="18" customHeight="1">
      <c r="A32" s="194"/>
      <c r="B32" s="202" t="s">
        <v>122</v>
      </c>
      <c r="C32" s="196"/>
      <c r="D32" s="197"/>
      <c r="E32" s="316"/>
      <c r="F32" s="201"/>
      <c r="G32" s="739"/>
      <c r="H32" s="734"/>
      <c r="I32" s="734"/>
      <c r="J32" s="734"/>
      <c r="K32" s="734"/>
      <c r="L32" s="733"/>
      <c r="M32" s="734"/>
      <c r="N32" s="736"/>
      <c r="O32" s="736"/>
      <c r="P32" s="736"/>
      <c r="Q32" s="184"/>
    </row>
    <row r="33" spans="1:17" ht="18" customHeight="1">
      <c r="A33" s="194">
        <v>21</v>
      </c>
      <c r="B33" s="195" t="s">
        <v>189</v>
      </c>
      <c r="C33" s="196">
        <v>4864845</v>
      </c>
      <c r="D33" s="200" t="s">
        <v>13</v>
      </c>
      <c r="E33" s="316" t="s">
        <v>361</v>
      </c>
      <c r="F33" s="201">
        <v>1000</v>
      </c>
      <c r="G33" s="735">
        <v>632</v>
      </c>
      <c r="H33" s="736">
        <v>668</v>
      </c>
      <c r="I33" s="734">
        <f>G33-H33</f>
        <v>-36</v>
      </c>
      <c r="J33" s="734">
        <f t="shared" si="1"/>
        <v>-36000</v>
      </c>
      <c r="K33" s="734">
        <f t="shared" si="2"/>
        <v>-0.036</v>
      </c>
      <c r="L33" s="735">
        <v>72621</v>
      </c>
      <c r="M33" s="736">
        <v>72621</v>
      </c>
      <c r="N33" s="736">
        <f>L33-M33</f>
        <v>0</v>
      </c>
      <c r="O33" s="736">
        <f t="shared" si="4"/>
        <v>0</v>
      </c>
      <c r="P33" s="736">
        <f t="shared" si="5"/>
        <v>0</v>
      </c>
      <c r="Q33" s="709"/>
    </row>
    <row r="34" spans="1:17" ht="18" customHeight="1">
      <c r="A34" s="194">
        <v>22</v>
      </c>
      <c r="B34" s="195" t="s">
        <v>190</v>
      </c>
      <c r="C34" s="196">
        <v>4864852</v>
      </c>
      <c r="D34" s="200" t="s">
        <v>13</v>
      </c>
      <c r="E34" s="316" t="s">
        <v>361</v>
      </c>
      <c r="F34" s="201">
        <v>1000</v>
      </c>
      <c r="G34" s="735">
        <v>6942</v>
      </c>
      <c r="H34" s="736">
        <v>6009</v>
      </c>
      <c r="I34" s="734">
        <f>G34-H34</f>
        <v>933</v>
      </c>
      <c r="J34" s="734">
        <f t="shared" si="1"/>
        <v>933000</v>
      </c>
      <c r="K34" s="734">
        <f t="shared" si="2"/>
        <v>0.933</v>
      </c>
      <c r="L34" s="735">
        <v>2117</v>
      </c>
      <c r="M34" s="736">
        <v>2117</v>
      </c>
      <c r="N34" s="736">
        <f>L34-M34</f>
        <v>0</v>
      </c>
      <c r="O34" s="736">
        <f t="shared" si="4"/>
        <v>0</v>
      </c>
      <c r="P34" s="736">
        <f t="shared" si="5"/>
        <v>0</v>
      </c>
      <c r="Q34" s="184"/>
    </row>
    <row r="35" spans="1:17" ht="18" customHeight="1">
      <c r="A35" s="194">
        <v>23</v>
      </c>
      <c r="B35" s="198" t="s">
        <v>191</v>
      </c>
      <c r="C35" s="196">
        <v>4865142</v>
      </c>
      <c r="D35" s="200" t="s">
        <v>13</v>
      </c>
      <c r="E35" s="316" t="s">
        <v>361</v>
      </c>
      <c r="F35" s="201">
        <v>100</v>
      </c>
      <c r="G35" s="735">
        <v>828626</v>
      </c>
      <c r="H35" s="736">
        <v>818602</v>
      </c>
      <c r="I35" s="734">
        <f>G35-H35</f>
        <v>10024</v>
      </c>
      <c r="J35" s="734">
        <f t="shared" si="1"/>
        <v>1002400</v>
      </c>
      <c r="K35" s="734">
        <f t="shared" si="2"/>
        <v>1.0024</v>
      </c>
      <c r="L35" s="735">
        <v>46063</v>
      </c>
      <c r="M35" s="736">
        <v>46063</v>
      </c>
      <c r="N35" s="736">
        <f>L35-M35</f>
        <v>0</v>
      </c>
      <c r="O35" s="736">
        <f t="shared" si="4"/>
        <v>0</v>
      </c>
      <c r="P35" s="736">
        <f t="shared" si="5"/>
        <v>0</v>
      </c>
      <c r="Q35" s="184"/>
    </row>
    <row r="36" spans="1:17" ht="18" customHeight="1">
      <c r="A36" s="194">
        <v>24</v>
      </c>
      <c r="B36" s="203" t="s">
        <v>195</v>
      </c>
      <c r="C36" s="196"/>
      <c r="D36" s="200"/>
      <c r="E36" s="316"/>
      <c r="F36" s="201"/>
      <c r="G36" s="739"/>
      <c r="H36" s="734"/>
      <c r="I36" s="734"/>
      <c r="J36" s="734"/>
      <c r="K36" s="734"/>
      <c r="L36" s="733"/>
      <c r="M36" s="734"/>
      <c r="N36" s="736"/>
      <c r="O36" s="736"/>
      <c r="P36" s="736"/>
      <c r="Q36" s="184"/>
    </row>
    <row r="37" spans="1:17" ht="18" customHeight="1">
      <c r="A37" s="194">
        <v>25</v>
      </c>
      <c r="B37" s="195" t="s">
        <v>381</v>
      </c>
      <c r="C37" s="196">
        <v>4865103</v>
      </c>
      <c r="D37" s="200" t="s">
        <v>13</v>
      </c>
      <c r="E37" s="197" t="s">
        <v>14</v>
      </c>
      <c r="F37" s="201">
        <v>100</v>
      </c>
      <c r="G37" s="735">
        <v>42120</v>
      </c>
      <c r="H37" s="736">
        <v>37947</v>
      </c>
      <c r="I37" s="738">
        <f>G37-H37</f>
        <v>4173</v>
      </c>
      <c r="J37" s="738">
        <f>$F37*I37</f>
        <v>417300</v>
      </c>
      <c r="K37" s="738">
        <f>J37/1000000</f>
        <v>0.4173</v>
      </c>
      <c r="L37" s="735">
        <v>12543</v>
      </c>
      <c r="M37" s="736">
        <v>12536</v>
      </c>
      <c r="N37" s="736">
        <f>L37-M37</f>
        <v>7</v>
      </c>
      <c r="O37" s="736">
        <f>$F37*N37</f>
        <v>700</v>
      </c>
      <c r="P37" s="736">
        <f>O37/1000000</f>
        <v>0.0007</v>
      </c>
      <c r="Q37" s="563"/>
    </row>
    <row r="38" spans="1:17" ht="18" customHeight="1">
      <c r="A38" s="194">
        <v>26</v>
      </c>
      <c r="B38" s="195" t="s">
        <v>222</v>
      </c>
      <c r="C38" s="196">
        <v>4865132</v>
      </c>
      <c r="D38" s="200" t="s">
        <v>13</v>
      </c>
      <c r="E38" s="316" t="s">
        <v>361</v>
      </c>
      <c r="F38" s="201">
        <v>100</v>
      </c>
      <c r="G38" s="735">
        <v>32690</v>
      </c>
      <c r="H38" s="736">
        <v>32057</v>
      </c>
      <c r="I38" s="738">
        <f>G38-H38</f>
        <v>633</v>
      </c>
      <c r="J38" s="738">
        <f t="shared" si="1"/>
        <v>63300</v>
      </c>
      <c r="K38" s="738">
        <f t="shared" si="2"/>
        <v>0.0633</v>
      </c>
      <c r="L38" s="735">
        <v>630921</v>
      </c>
      <c r="M38" s="736">
        <v>629702</v>
      </c>
      <c r="N38" s="736">
        <f>L38-M38</f>
        <v>1219</v>
      </c>
      <c r="O38" s="736">
        <f t="shared" si="4"/>
        <v>121900</v>
      </c>
      <c r="P38" s="736">
        <f t="shared" si="5"/>
        <v>0.1219</v>
      </c>
      <c r="Q38" s="184"/>
    </row>
    <row r="39" spans="1:17" ht="18" customHeight="1" thickBot="1">
      <c r="A39" s="194">
        <v>27</v>
      </c>
      <c r="B39" s="215" t="s">
        <v>223</v>
      </c>
      <c r="C39" s="207">
        <v>4864803</v>
      </c>
      <c r="D39" s="209" t="s">
        <v>13</v>
      </c>
      <c r="E39" s="206" t="s">
        <v>361</v>
      </c>
      <c r="F39" s="216">
        <v>100</v>
      </c>
      <c r="G39" s="741">
        <v>110198</v>
      </c>
      <c r="H39" s="742">
        <v>102129</v>
      </c>
      <c r="I39" s="743">
        <f>G39-H39</f>
        <v>8069</v>
      </c>
      <c r="J39" s="743">
        <f t="shared" si="1"/>
        <v>806900</v>
      </c>
      <c r="K39" s="743">
        <f t="shared" si="2"/>
        <v>0.8069</v>
      </c>
      <c r="L39" s="735">
        <v>231424</v>
      </c>
      <c r="M39" s="742">
        <v>231401</v>
      </c>
      <c r="N39" s="742">
        <f>L39-M39</f>
        <v>23</v>
      </c>
      <c r="O39" s="742">
        <f t="shared" si="4"/>
        <v>2300</v>
      </c>
      <c r="P39" s="745">
        <f t="shared" si="5"/>
        <v>0.0023</v>
      </c>
      <c r="Q39" s="185"/>
    </row>
    <row r="40" spans="1:17" ht="18" customHeight="1" thickTop="1">
      <c r="A40" s="193"/>
      <c r="B40" s="195"/>
      <c r="C40" s="196"/>
      <c r="D40" s="197"/>
      <c r="E40" s="316"/>
      <c r="F40" s="196"/>
      <c r="G40" s="196"/>
      <c r="H40" s="81"/>
      <c r="I40" s="81"/>
      <c r="J40" s="81"/>
      <c r="K40" s="81"/>
      <c r="L40" s="540"/>
      <c r="M40" s="81"/>
      <c r="N40" s="81"/>
      <c r="O40" s="81"/>
      <c r="P40" s="81"/>
      <c r="Q40" s="27"/>
    </row>
    <row r="41" spans="1:17" ht="21" customHeight="1" thickBot="1">
      <c r="A41" s="220"/>
      <c r="B41" s="547"/>
      <c r="C41" s="207"/>
      <c r="D41" s="209"/>
      <c r="E41" s="206"/>
      <c r="F41" s="207"/>
      <c r="G41" s="207"/>
      <c r="H41" s="91"/>
      <c r="I41" s="91"/>
      <c r="J41" s="91"/>
      <c r="K41" s="91"/>
      <c r="L41" s="91"/>
      <c r="M41" s="91"/>
      <c r="N41" s="91"/>
      <c r="O41" s="91"/>
      <c r="P41" s="91"/>
      <c r="Q41" s="223" t="str">
        <f>NDPL!Q1</f>
        <v>MARCH-2012</v>
      </c>
    </row>
    <row r="42" spans="1:17" ht="21.75" customHeight="1" thickTop="1">
      <c r="A42" s="191"/>
      <c r="B42" s="551" t="s">
        <v>363</v>
      </c>
      <c r="C42" s="196"/>
      <c r="D42" s="197"/>
      <c r="E42" s="316"/>
      <c r="F42" s="196"/>
      <c r="G42" s="552"/>
      <c r="H42" s="81"/>
      <c r="I42" s="81"/>
      <c r="J42" s="81"/>
      <c r="K42" s="81"/>
      <c r="L42" s="552"/>
      <c r="M42" s="81"/>
      <c r="N42" s="81"/>
      <c r="O42" s="81"/>
      <c r="P42" s="553"/>
      <c r="Q42" s="554"/>
    </row>
    <row r="43" spans="1:17" ht="18" customHeight="1">
      <c r="A43" s="194"/>
      <c r="B43" s="202" t="s">
        <v>198</v>
      </c>
      <c r="C43" s="196"/>
      <c r="D43" s="197"/>
      <c r="E43" s="316"/>
      <c r="F43" s="201"/>
      <c r="G43" s="133"/>
      <c r="H43" s="81"/>
      <c r="I43" s="81"/>
      <c r="J43" s="81"/>
      <c r="K43" s="81"/>
      <c r="L43" s="224"/>
      <c r="M43" s="81"/>
      <c r="N43" s="81"/>
      <c r="O43" s="81"/>
      <c r="P43" s="81"/>
      <c r="Q43" s="184"/>
    </row>
    <row r="44" spans="1:17" ht="25.5">
      <c r="A44" s="194">
        <v>28</v>
      </c>
      <c r="B44" s="204" t="s">
        <v>224</v>
      </c>
      <c r="C44" s="196">
        <v>4865133</v>
      </c>
      <c r="D44" s="200" t="s">
        <v>13</v>
      </c>
      <c r="E44" s="316" t="s">
        <v>361</v>
      </c>
      <c r="F44" s="201">
        <v>100</v>
      </c>
      <c r="G44" s="735">
        <v>215395</v>
      </c>
      <c r="H44" s="736">
        <v>205092</v>
      </c>
      <c r="I44" s="736">
        <f>G44-H44</f>
        <v>10303</v>
      </c>
      <c r="J44" s="736">
        <f t="shared" si="1"/>
        <v>1030300</v>
      </c>
      <c r="K44" s="736">
        <f t="shared" si="2"/>
        <v>1.0303</v>
      </c>
      <c r="L44" s="735">
        <v>36220</v>
      </c>
      <c r="M44" s="736">
        <v>36220</v>
      </c>
      <c r="N44" s="736">
        <f>L44-M44</f>
        <v>0</v>
      </c>
      <c r="O44" s="736">
        <f t="shared" si="4"/>
        <v>0</v>
      </c>
      <c r="P44" s="736">
        <f t="shared" si="5"/>
        <v>0</v>
      </c>
      <c r="Q44" s="184"/>
    </row>
    <row r="45" spans="1:17" ht="18">
      <c r="A45" s="194"/>
      <c r="B45" s="746" t="s">
        <v>419</v>
      </c>
      <c r="C45" s="747"/>
      <c r="D45" s="748"/>
      <c r="E45" s="749"/>
      <c r="F45" s="750"/>
      <c r="G45" s="751"/>
      <c r="H45" s="752"/>
      <c r="I45" s="753"/>
      <c r="J45" s="753"/>
      <c r="K45" s="387">
        <v>2.082</v>
      </c>
      <c r="L45" s="448"/>
      <c r="M45" s="449"/>
      <c r="N45" s="387"/>
      <c r="O45" s="387"/>
      <c r="P45" s="387">
        <v>0.7226</v>
      </c>
      <c r="Q45" s="184"/>
    </row>
    <row r="46" spans="1:17" ht="18" customHeight="1">
      <c r="A46" s="194"/>
      <c r="B46" s="202" t="s">
        <v>200</v>
      </c>
      <c r="C46" s="196"/>
      <c r="D46" s="200"/>
      <c r="E46" s="316"/>
      <c r="F46" s="201"/>
      <c r="G46" s="739"/>
      <c r="H46" s="734"/>
      <c r="I46" s="736"/>
      <c r="J46" s="736"/>
      <c r="K46" s="736"/>
      <c r="L46" s="733"/>
      <c r="M46" s="734"/>
      <c r="N46" s="736"/>
      <c r="O46" s="736"/>
      <c r="P46" s="736"/>
      <c r="Q46" s="184"/>
    </row>
    <row r="47" spans="1:17" ht="18" customHeight="1">
      <c r="A47" s="194">
        <v>29</v>
      </c>
      <c r="B47" s="195" t="s">
        <v>184</v>
      </c>
      <c r="C47" s="196">
        <v>4865076</v>
      </c>
      <c r="D47" s="200" t="s">
        <v>13</v>
      </c>
      <c r="E47" s="316" t="s">
        <v>361</v>
      </c>
      <c r="F47" s="201">
        <v>100</v>
      </c>
      <c r="G47" s="735">
        <v>861</v>
      </c>
      <c r="H47" s="736">
        <v>865</v>
      </c>
      <c r="I47" s="736">
        <f>G47-H47</f>
        <v>-4</v>
      </c>
      <c r="J47" s="736">
        <f t="shared" si="1"/>
        <v>-400</v>
      </c>
      <c r="K47" s="736">
        <f t="shared" si="2"/>
        <v>-0.0004</v>
      </c>
      <c r="L47" s="735">
        <v>12833</v>
      </c>
      <c r="M47" s="736">
        <v>12707</v>
      </c>
      <c r="N47" s="736">
        <f>L47-M47</f>
        <v>126</v>
      </c>
      <c r="O47" s="736">
        <f t="shared" si="4"/>
        <v>12600</v>
      </c>
      <c r="P47" s="736">
        <f t="shared" si="5"/>
        <v>0.0126</v>
      </c>
      <c r="Q47" s="184"/>
    </row>
    <row r="48" spans="1:17" ht="18" customHeight="1">
      <c r="A48" s="194">
        <v>30</v>
      </c>
      <c r="B48" s="198" t="s">
        <v>201</v>
      </c>
      <c r="C48" s="196">
        <v>4865077</v>
      </c>
      <c r="D48" s="200" t="s">
        <v>13</v>
      </c>
      <c r="E48" s="316" t="s">
        <v>361</v>
      </c>
      <c r="F48" s="201">
        <v>100</v>
      </c>
      <c r="G48" s="739"/>
      <c r="H48" s="734"/>
      <c r="I48" s="736">
        <f>G48-H48</f>
        <v>0</v>
      </c>
      <c r="J48" s="736">
        <f t="shared" si="1"/>
        <v>0</v>
      </c>
      <c r="K48" s="736">
        <f t="shared" si="2"/>
        <v>0</v>
      </c>
      <c r="L48" s="737"/>
      <c r="M48" s="734"/>
      <c r="N48" s="736">
        <f>L48-M48</f>
        <v>0</v>
      </c>
      <c r="O48" s="736">
        <f t="shared" si="4"/>
        <v>0</v>
      </c>
      <c r="P48" s="736">
        <f t="shared" si="5"/>
        <v>0</v>
      </c>
      <c r="Q48" s="184"/>
    </row>
    <row r="49" spans="1:17" ht="18" customHeight="1">
      <c r="A49" s="194"/>
      <c r="B49" s="202" t="s">
        <v>174</v>
      </c>
      <c r="C49" s="196"/>
      <c r="D49" s="200"/>
      <c r="E49" s="316"/>
      <c r="F49" s="201"/>
      <c r="G49" s="739"/>
      <c r="H49" s="734"/>
      <c r="I49" s="736"/>
      <c r="J49" s="736"/>
      <c r="K49" s="736"/>
      <c r="L49" s="733"/>
      <c r="M49" s="734"/>
      <c r="N49" s="736"/>
      <c r="O49" s="736"/>
      <c r="P49" s="736"/>
      <c r="Q49" s="184"/>
    </row>
    <row r="50" spans="1:17" ht="18" customHeight="1">
      <c r="A50" s="194">
        <v>31</v>
      </c>
      <c r="B50" s="195" t="s">
        <v>192</v>
      </c>
      <c r="C50" s="196">
        <v>4865093</v>
      </c>
      <c r="D50" s="200" t="s">
        <v>13</v>
      </c>
      <c r="E50" s="316" t="s">
        <v>361</v>
      </c>
      <c r="F50" s="201">
        <v>100</v>
      </c>
      <c r="G50" s="735">
        <v>32250</v>
      </c>
      <c r="H50" s="736">
        <v>29081</v>
      </c>
      <c r="I50" s="736">
        <f>G50-H50</f>
        <v>3169</v>
      </c>
      <c r="J50" s="736">
        <f t="shared" si="1"/>
        <v>316900</v>
      </c>
      <c r="K50" s="736">
        <f t="shared" si="2"/>
        <v>0.3169</v>
      </c>
      <c r="L50" s="735">
        <v>51132</v>
      </c>
      <c r="M50" s="736">
        <v>51155</v>
      </c>
      <c r="N50" s="736">
        <f>L50-M50</f>
        <v>-23</v>
      </c>
      <c r="O50" s="736">
        <f t="shared" si="4"/>
        <v>-2300</v>
      </c>
      <c r="P50" s="736">
        <f t="shared" si="5"/>
        <v>-0.0023</v>
      </c>
      <c r="Q50" s="184"/>
    </row>
    <row r="51" spans="1:17" ht="19.5" customHeight="1">
      <c r="A51" s="194">
        <v>32</v>
      </c>
      <c r="B51" s="198" t="s">
        <v>193</v>
      </c>
      <c r="C51" s="196">
        <v>4865094</v>
      </c>
      <c r="D51" s="200" t="s">
        <v>13</v>
      </c>
      <c r="E51" s="316" t="s">
        <v>361</v>
      </c>
      <c r="F51" s="201">
        <v>100</v>
      </c>
      <c r="G51" s="735">
        <v>27163</v>
      </c>
      <c r="H51" s="736">
        <v>24419</v>
      </c>
      <c r="I51" s="736">
        <f>G51-H51</f>
        <v>2744</v>
      </c>
      <c r="J51" s="736">
        <f t="shared" si="1"/>
        <v>274400</v>
      </c>
      <c r="K51" s="736">
        <f t="shared" si="2"/>
        <v>0.2744</v>
      </c>
      <c r="L51" s="735">
        <v>52655</v>
      </c>
      <c r="M51" s="736">
        <v>52617</v>
      </c>
      <c r="N51" s="736">
        <f>L51-M51</f>
        <v>38</v>
      </c>
      <c r="O51" s="736">
        <f t="shared" si="4"/>
        <v>3800</v>
      </c>
      <c r="P51" s="736">
        <f t="shared" si="5"/>
        <v>0.0038</v>
      </c>
      <c r="Q51" s="184"/>
    </row>
    <row r="52" spans="1:17" ht="25.5">
      <c r="A52" s="194">
        <v>33</v>
      </c>
      <c r="B52" s="204" t="s">
        <v>221</v>
      </c>
      <c r="C52" s="196">
        <v>4865144</v>
      </c>
      <c r="D52" s="200" t="s">
        <v>13</v>
      </c>
      <c r="E52" s="316" t="s">
        <v>361</v>
      </c>
      <c r="F52" s="201">
        <v>200</v>
      </c>
      <c r="G52" s="733">
        <v>63422</v>
      </c>
      <c r="H52" s="734">
        <v>64664</v>
      </c>
      <c r="I52" s="734">
        <f>G52-H52</f>
        <v>-1242</v>
      </c>
      <c r="J52" s="734">
        <f t="shared" si="1"/>
        <v>-248400</v>
      </c>
      <c r="K52" s="734">
        <f t="shared" si="2"/>
        <v>-0.2484</v>
      </c>
      <c r="L52" s="733">
        <v>103509</v>
      </c>
      <c r="M52" s="734">
        <v>103509</v>
      </c>
      <c r="N52" s="734">
        <f>L52-M52</f>
        <v>0</v>
      </c>
      <c r="O52" s="734">
        <f t="shared" si="4"/>
        <v>0</v>
      </c>
      <c r="P52" s="734">
        <f t="shared" si="5"/>
        <v>0</v>
      </c>
      <c r="Q52" s="697"/>
    </row>
    <row r="53" spans="1:17" ht="19.5" customHeight="1">
      <c r="A53" s="194"/>
      <c r="B53" s="202" t="s">
        <v>184</v>
      </c>
      <c r="C53" s="196"/>
      <c r="D53" s="200"/>
      <c r="E53" s="197"/>
      <c r="F53" s="201"/>
      <c r="G53" s="735"/>
      <c r="H53" s="736"/>
      <c r="I53" s="736"/>
      <c r="J53" s="736"/>
      <c r="K53" s="736"/>
      <c r="L53" s="733"/>
      <c r="M53" s="734"/>
      <c r="N53" s="736"/>
      <c r="O53" s="736"/>
      <c r="P53" s="736"/>
      <c r="Q53" s="184"/>
    </row>
    <row r="54" spans="1:17" ht="16.5">
      <c r="A54" s="194">
        <v>34</v>
      </c>
      <c r="B54" s="195" t="s">
        <v>185</v>
      </c>
      <c r="C54" s="196">
        <v>4865143</v>
      </c>
      <c r="D54" s="200" t="s">
        <v>13</v>
      </c>
      <c r="E54" s="197" t="s">
        <v>14</v>
      </c>
      <c r="F54" s="201">
        <v>100</v>
      </c>
      <c r="G54" s="735">
        <v>1001891</v>
      </c>
      <c r="H54" s="736">
        <v>999619</v>
      </c>
      <c r="I54" s="736">
        <f>G54-H54</f>
        <v>2272</v>
      </c>
      <c r="J54" s="736">
        <f t="shared" si="1"/>
        <v>227200</v>
      </c>
      <c r="K54" s="736">
        <f t="shared" si="2"/>
        <v>0.2272</v>
      </c>
      <c r="L54" s="735">
        <v>857955</v>
      </c>
      <c r="M54" s="736">
        <v>857897</v>
      </c>
      <c r="N54" s="736">
        <f>L54-M54</f>
        <v>58</v>
      </c>
      <c r="O54" s="736">
        <f t="shared" si="4"/>
        <v>5800</v>
      </c>
      <c r="P54" s="736">
        <f t="shared" si="5"/>
        <v>0.0058</v>
      </c>
      <c r="Q54" s="587"/>
    </row>
    <row r="55" spans="1:23" ht="18" customHeight="1" thickBot="1">
      <c r="A55" s="205"/>
      <c r="B55" s="206"/>
      <c r="C55" s="207"/>
      <c r="D55" s="208"/>
      <c r="E55" s="209"/>
      <c r="F55" s="210"/>
      <c r="G55" s="211"/>
      <c r="H55" s="212"/>
      <c r="I55" s="213"/>
      <c r="J55" s="213"/>
      <c r="K55" s="213"/>
      <c r="L55" s="214"/>
      <c r="M55" s="212"/>
      <c r="N55" s="213"/>
      <c r="O55" s="213"/>
      <c r="P55" s="213"/>
      <c r="Q55" s="218"/>
      <c r="R55" s="95"/>
      <c r="S55" s="95"/>
      <c r="T55" s="95"/>
      <c r="U55" s="95"/>
      <c r="V55" s="95"/>
      <c r="W55" s="95"/>
    </row>
    <row r="56" spans="1:23" ht="15.75" customHeight="1" thickTop="1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5"/>
      <c r="R56" s="95"/>
      <c r="S56" s="95"/>
      <c r="T56" s="95"/>
      <c r="U56" s="95"/>
      <c r="V56" s="95"/>
      <c r="W56" s="95"/>
    </row>
    <row r="57" spans="1:23" ht="24" thickBot="1">
      <c r="A57" s="537" t="s">
        <v>382</v>
      </c>
      <c r="G57" s="21"/>
      <c r="H57" s="21"/>
      <c r="I57" s="58" t="s">
        <v>8</v>
      </c>
      <c r="J57" s="21"/>
      <c r="K57" s="21"/>
      <c r="L57" s="21"/>
      <c r="M57" s="21"/>
      <c r="N57" s="58" t="s">
        <v>7</v>
      </c>
      <c r="O57" s="21"/>
      <c r="P57" s="21"/>
      <c r="R57" s="95"/>
      <c r="S57" s="95"/>
      <c r="T57" s="95"/>
      <c r="U57" s="95"/>
      <c r="V57" s="95"/>
      <c r="W57" s="95"/>
    </row>
    <row r="58" spans="1:23" ht="39.75" thickBot="1" thickTop="1">
      <c r="A58" s="43" t="s">
        <v>9</v>
      </c>
      <c r="B58" s="40" t="s">
        <v>10</v>
      </c>
      <c r="C58" s="41" t="s">
        <v>1</v>
      </c>
      <c r="D58" s="41" t="s">
        <v>2</v>
      </c>
      <c r="E58" s="41" t="s">
        <v>3</v>
      </c>
      <c r="F58" s="41" t="s">
        <v>11</v>
      </c>
      <c r="G58" s="43" t="str">
        <f>G5</f>
        <v>FINAL READING 01/04/12</v>
      </c>
      <c r="H58" s="41" t="str">
        <f>H5</f>
        <v>INTIAL READING 01/03/12</v>
      </c>
      <c r="I58" s="41" t="s">
        <v>4</v>
      </c>
      <c r="J58" s="41" t="s">
        <v>5</v>
      </c>
      <c r="K58" s="41" t="s">
        <v>6</v>
      </c>
      <c r="L58" s="43" t="str">
        <f>G58</f>
        <v>FINAL READING 01/04/12</v>
      </c>
      <c r="M58" s="41" t="str">
        <f>H58</f>
        <v>INTIAL READING 01/03/12</v>
      </c>
      <c r="N58" s="41" t="s">
        <v>4</v>
      </c>
      <c r="O58" s="41" t="s">
        <v>5</v>
      </c>
      <c r="P58" s="41" t="s">
        <v>6</v>
      </c>
      <c r="Q58" s="219" t="s">
        <v>324</v>
      </c>
      <c r="R58" s="95"/>
      <c r="S58" s="95"/>
      <c r="T58" s="95"/>
      <c r="U58" s="95"/>
      <c r="V58" s="95"/>
      <c r="W58" s="95"/>
    </row>
    <row r="59" spans="1:23" ht="15.75" customHeight="1" thickTop="1">
      <c r="A59" s="555"/>
      <c r="B59" s="556"/>
      <c r="C59" s="556"/>
      <c r="D59" s="556"/>
      <c r="E59" s="556"/>
      <c r="F59" s="559"/>
      <c r="G59" s="556"/>
      <c r="H59" s="556"/>
      <c r="I59" s="556"/>
      <c r="J59" s="556"/>
      <c r="K59" s="559"/>
      <c r="L59" s="556"/>
      <c r="M59" s="556"/>
      <c r="N59" s="556"/>
      <c r="O59" s="556"/>
      <c r="P59" s="556"/>
      <c r="Q59" s="562"/>
      <c r="R59" s="95"/>
      <c r="S59" s="95"/>
      <c r="T59" s="95"/>
      <c r="U59" s="95"/>
      <c r="V59" s="95"/>
      <c r="W59" s="95"/>
    </row>
    <row r="60" spans="1:23" ht="15.75" customHeight="1">
      <c r="A60" s="557"/>
      <c r="B60" s="404" t="s">
        <v>378</v>
      </c>
      <c r="C60" s="442"/>
      <c r="D60" s="470"/>
      <c r="E60" s="431"/>
      <c r="F60" s="201"/>
      <c r="G60" s="558"/>
      <c r="H60" s="558"/>
      <c r="I60" s="558"/>
      <c r="J60" s="558"/>
      <c r="K60" s="558"/>
      <c r="L60" s="557"/>
      <c r="M60" s="558"/>
      <c r="N60" s="558"/>
      <c r="O60" s="558"/>
      <c r="P60" s="558"/>
      <c r="Q60" s="563"/>
      <c r="R60" s="95"/>
      <c r="S60" s="95"/>
      <c r="T60" s="95"/>
      <c r="U60" s="95"/>
      <c r="V60" s="95"/>
      <c r="W60" s="95"/>
    </row>
    <row r="61" spans="1:23" ht="15.75" customHeight="1">
      <c r="A61" s="561">
        <v>1</v>
      </c>
      <c r="B61" s="195" t="s">
        <v>379</v>
      </c>
      <c r="C61" s="196">
        <v>4902586</v>
      </c>
      <c r="D61" s="470" t="s">
        <v>13</v>
      </c>
      <c r="E61" s="431" t="s">
        <v>361</v>
      </c>
      <c r="F61" s="201">
        <v>-100</v>
      </c>
      <c r="G61" s="735">
        <v>1449</v>
      </c>
      <c r="H61" s="736">
        <v>1312</v>
      </c>
      <c r="I61" s="736">
        <f>G61-H61</f>
        <v>137</v>
      </c>
      <c r="J61" s="736">
        <f>$F61*I61</f>
        <v>-13700</v>
      </c>
      <c r="K61" s="736">
        <f>J61/1000000</f>
        <v>-0.0137</v>
      </c>
      <c r="L61" s="735">
        <v>5351</v>
      </c>
      <c r="M61" s="736">
        <v>5349</v>
      </c>
      <c r="N61" s="736">
        <f>L61-M61</f>
        <v>2</v>
      </c>
      <c r="O61" s="736">
        <f>$F61*N61</f>
        <v>-200</v>
      </c>
      <c r="P61" s="736">
        <f>O61/1000000</f>
        <v>-0.0002</v>
      </c>
      <c r="Q61" s="563"/>
      <c r="R61" s="95"/>
      <c r="S61" s="95"/>
      <c r="T61" s="95"/>
      <c r="U61" s="95"/>
      <c r="V61" s="95"/>
      <c r="W61" s="95"/>
    </row>
    <row r="62" spans="1:23" ht="15.75" customHeight="1">
      <c r="A62" s="561">
        <v>2</v>
      </c>
      <c r="B62" s="195" t="s">
        <v>380</v>
      </c>
      <c r="C62" s="196">
        <v>4902587</v>
      </c>
      <c r="D62" s="470" t="s">
        <v>13</v>
      </c>
      <c r="E62" s="431" t="s">
        <v>361</v>
      </c>
      <c r="F62" s="201">
        <v>-100</v>
      </c>
      <c r="G62" s="735">
        <v>8030</v>
      </c>
      <c r="H62" s="736">
        <v>6740</v>
      </c>
      <c r="I62" s="736">
        <f>G62-H62</f>
        <v>1290</v>
      </c>
      <c r="J62" s="736">
        <f>$F62*I62</f>
        <v>-129000</v>
      </c>
      <c r="K62" s="736">
        <f>J62/1000000</f>
        <v>-0.129</v>
      </c>
      <c r="L62" s="735">
        <v>12632</v>
      </c>
      <c r="M62" s="736">
        <v>12620</v>
      </c>
      <c r="N62" s="736">
        <f>L62-M62</f>
        <v>12</v>
      </c>
      <c r="O62" s="736">
        <f>$F62*N62</f>
        <v>-1200</v>
      </c>
      <c r="P62" s="736">
        <f>O62/1000000</f>
        <v>-0.0012</v>
      </c>
      <c r="Q62" s="563"/>
      <c r="R62" s="95"/>
      <c r="S62" s="95"/>
      <c r="T62" s="95"/>
      <c r="U62" s="95"/>
      <c r="V62" s="95"/>
      <c r="W62" s="95"/>
    </row>
    <row r="63" spans="1:23" ht="15.75" customHeight="1" thickBot="1">
      <c r="A63" s="214"/>
      <c r="B63" s="212"/>
      <c r="C63" s="212"/>
      <c r="D63" s="212"/>
      <c r="E63" s="212"/>
      <c r="F63" s="560"/>
      <c r="G63" s="212"/>
      <c r="H63" s="212"/>
      <c r="I63" s="212"/>
      <c r="J63" s="212"/>
      <c r="K63" s="560"/>
      <c r="L63" s="212"/>
      <c r="M63" s="212"/>
      <c r="N63" s="212"/>
      <c r="O63" s="212"/>
      <c r="P63" s="212"/>
      <c r="Q63" s="218"/>
      <c r="R63" s="95"/>
      <c r="S63" s="95"/>
      <c r="T63" s="95"/>
      <c r="U63" s="95"/>
      <c r="V63" s="95"/>
      <c r="W63" s="95"/>
    </row>
    <row r="64" spans="1:23" ht="15.75" customHeight="1" thickTop="1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5"/>
      <c r="R64" s="95"/>
      <c r="S64" s="95"/>
      <c r="T64" s="95"/>
      <c r="U64" s="95"/>
      <c r="V64" s="95"/>
      <c r="W64" s="95"/>
    </row>
    <row r="65" spans="1:23" ht="15.75" customHeight="1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5"/>
      <c r="R65" s="95"/>
      <c r="S65" s="95"/>
      <c r="T65" s="95"/>
      <c r="U65" s="95"/>
      <c r="V65" s="95"/>
      <c r="W65" s="95"/>
    </row>
    <row r="66" spans="1:16" ht="25.5" customHeight="1">
      <c r="A66" s="217" t="s">
        <v>353</v>
      </c>
      <c r="B66" s="92"/>
      <c r="C66" s="93"/>
      <c r="D66" s="92"/>
      <c r="E66" s="92"/>
      <c r="F66" s="92"/>
      <c r="G66" s="92"/>
      <c r="H66" s="92"/>
      <c r="I66" s="92"/>
      <c r="J66" s="92"/>
      <c r="K66" s="685">
        <f>SUM(K9:K55)+SUM(K61:K63)-K31</f>
        <v>10.145199999999997</v>
      </c>
      <c r="L66" s="686"/>
      <c r="M66" s="686"/>
      <c r="N66" s="686"/>
      <c r="O66" s="686"/>
      <c r="P66" s="685">
        <f>SUM(P9:P55)+SUM(P61:P63)-P31</f>
        <v>1.8840999999999999</v>
      </c>
    </row>
    <row r="67" spans="1:16" ht="12.75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</row>
    <row r="68" spans="1:16" ht="9.75" customHeight="1">
      <c r="A68" s="92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</row>
    <row r="69" spans="1:16" ht="12.75" hidden="1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</row>
    <row r="70" spans="1:16" ht="23.25" customHeight="1" thickBot="1">
      <c r="A70" s="92"/>
      <c r="B70" s="92"/>
      <c r="C70" s="302"/>
      <c r="D70" s="92"/>
      <c r="E70" s="92"/>
      <c r="F70" s="92"/>
      <c r="G70" s="92"/>
      <c r="H70" s="92"/>
      <c r="I70" s="92"/>
      <c r="J70" s="304"/>
      <c r="K70" s="321" t="s">
        <v>354</v>
      </c>
      <c r="L70" s="92"/>
      <c r="M70" s="92"/>
      <c r="N70" s="92"/>
      <c r="O70" s="92"/>
      <c r="P70" s="321" t="s">
        <v>355</v>
      </c>
    </row>
    <row r="71" spans="1:17" ht="20.25">
      <c r="A71" s="299"/>
      <c r="B71" s="300"/>
      <c r="C71" s="217"/>
      <c r="D71" s="59"/>
      <c r="E71" s="59"/>
      <c r="F71" s="59"/>
      <c r="G71" s="59"/>
      <c r="H71" s="59"/>
      <c r="I71" s="59"/>
      <c r="J71" s="301"/>
      <c r="K71" s="300"/>
      <c r="L71" s="300"/>
      <c r="M71" s="300"/>
      <c r="N71" s="300"/>
      <c r="O71" s="300"/>
      <c r="P71" s="300"/>
      <c r="Q71" s="60"/>
    </row>
    <row r="72" spans="1:17" ht="20.25">
      <c r="A72" s="303"/>
      <c r="B72" s="217" t="s">
        <v>351</v>
      </c>
      <c r="C72" s="217"/>
      <c r="D72" s="294"/>
      <c r="E72" s="294"/>
      <c r="F72" s="294"/>
      <c r="G72" s="294"/>
      <c r="H72" s="294"/>
      <c r="I72" s="294"/>
      <c r="J72" s="294"/>
      <c r="K72" s="687">
        <f>K66</f>
        <v>10.145199999999997</v>
      </c>
      <c r="L72" s="688"/>
      <c r="M72" s="688"/>
      <c r="N72" s="688"/>
      <c r="O72" s="688"/>
      <c r="P72" s="687">
        <f>P66</f>
        <v>1.8840999999999999</v>
      </c>
      <c r="Q72" s="61"/>
    </row>
    <row r="73" spans="1:17" ht="20.25">
      <c r="A73" s="303"/>
      <c r="B73" s="217"/>
      <c r="C73" s="217"/>
      <c r="D73" s="294"/>
      <c r="E73" s="294"/>
      <c r="F73" s="294"/>
      <c r="G73" s="294"/>
      <c r="H73" s="294"/>
      <c r="I73" s="296"/>
      <c r="J73" s="134"/>
      <c r="K73" s="80"/>
      <c r="L73" s="80"/>
      <c r="M73" s="80"/>
      <c r="N73" s="80"/>
      <c r="O73" s="80"/>
      <c r="P73" s="80"/>
      <c r="Q73" s="61"/>
    </row>
    <row r="74" spans="1:17" ht="20.25">
      <c r="A74" s="303"/>
      <c r="B74" s="217" t="s">
        <v>344</v>
      </c>
      <c r="C74" s="217"/>
      <c r="D74" s="294"/>
      <c r="E74" s="294"/>
      <c r="F74" s="294"/>
      <c r="G74" s="294"/>
      <c r="H74" s="294"/>
      <c r="I74" s="294"/>
      <c r="J74" s="294"/>
      <c r="K74" s="687">
        <f>-'STEPPED UP GENCO'!K48</f>
        <v>-0.017772098400000002</v>
      </c>
      <c r="L74" s="687"/>
      <c r="M74" s="687"/>
      <c r="N74" s="687"/>
      <c r="O74" s="687"/>
      <c r="P74" s="687">
        <f>-'STEPPED UP GENCO'!P48</f>
        <v>0.3184274561999999</v>
      </c>
      <c r="Q74" s="61"/>
    </row>
    <row r="75" spans="1:17" ht="20.25">
      <c r="A75" s="303"/>
      <c r="B75" s="217"/>
      <c r="C75" s="217"/>
      <c r="D75" s="297"/>
      <c r="E75" s="297"/>
      <c r="F75" s="297"/>
      <c r="G75" s="297"/>
      <c r="H75" s="297"/>
      <c r="I75" s="298"/>
      <c r="J75" s="293"/>
      <c r="K75" s="21"/>
      <c r="L75" s="21"/>
      <c r="M75" s="21"/>
      <c r="N75" s="21"/>
      <c r="O75" s="21"/>
      <c r="P75" s="21"/>
      <c r="Q75" s="61"/>
    </row>
    <row r="76" spans="1:17" ht="20.25">
      <c r="A76" s="303"/>
      <c r="B76" s="217" t="s">
        <v>352</v>
      </c>
      <c r="C76" s="217"/>
      <c r="D76" s="21"/>
      <c r="E76" s="21"/>
      <c r="F76" s="21"/>
      <c r="G76" s="21"/>
      <c r="H76" s="21"/>
      <c r="I76" s="21"/>
      <c r="J76" s="21"/>
      <c r="K76" s="306">
        <f>SUM(K72:K75)</f>
        <v>10.127427901599997</v>
      </c>
      <c r="L76" s="21"/>
      <c r="M76" s="21"/>
      <c r="N76" s="21"/>
      <c r="O76" s="21"/>
      <c r="P76" s="515">
        <f>SUM(P72:P75)</f>
        <v>2.2025274562</v>
      </c>
      <c r="Q76" s="61"/>
    </row>
    <row r="77" spans="1:17" ht="20.25">
      <c r="A77" s="281"/>
      <c r="B77" s="21"/>
      <c r="C77" s="217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61"/>
    </row>
    <row r="78" spans="1:17" ht="13.5" thickBot="1">
      <c r="A78" s="28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190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7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9"/>
  <sheetViews>
    <sheetView view="pageBreakPreview" zoomScale="50" zoomScaleNormal="70" zoomScaleSheetLayoutView="50" zoomScalePageLayoutView="0" workbookViewId="0" topLeftCell="A1">
      <selection activeCell="M31" sqref="M31"/>
    </sheetView>
  </sheetViews>
  <sheetFormatPr defaultColWidth="9.140625" defaultRowHeight="12.75"/>
  <cols>
    <col min="1" max="1" width="4.7109375" style="0" customWidth="1"/>
    <col min="2" max="2" width="26.7109375" style="0" customWidth="1"/>
    <col min="3" max="3" width="18.57421875" style="0" customWidth="1"/>
    <col min="4" max="4" width="12.8515625" style="0" customWidth="1"/>
    <col min="5" max="5" width="22.140625" style="0" customWidth="1"/>
    <col min="6" max="6" width="14.421875" style="0" customWidth="1"/>
    <col min="7" max="7" width="15.57421875" style="0" customWidth="1"/>
    <col min="8" max="8" width="13.57421875" style="0" customWidth="1"/>
    <col min="9" max="9" width="15.00390625" style="0" customWidth="1"/>
    <col min="10" max="10" width="16.7109375" style="0" customWidth="1"/>
    <col min="11" max="11" width="16.57421875" style="0" customWidth="1"/>
    <col min="12" max="12" width="17.140625" style="0" customWidth="1"/>
    <col min="13" max="13" width="14.7109375" style="0" customWidth="1"/>
    <col min="14" max="14" width="15.7109375" style="0" customWidth="1"/>
    <col min="15" max="15" width="18.28125" style="0" customWidth="1"/>
    <col min="16" max="16" width="17.140625" style="0" customWidth="1"/>
    <col min="17" max="17" width="22.00390625" style="0" customWidth="1"/>
  </cols>
  <sheetData>
    <row r="1" ht="26.25" customHeight="1">
      <c r="A1" s="1" t="s">
        <v>251</v>
      </c>
    </row>
    <row r="2" spans="1:17" ht="23.25" customHeight="1">
      <c r="A2" s="2" t="s">
        <v>252</v>
      </c>
      <c r="P2" s="352" t="str">
        <f>NDPL!Q1</f>
        <v>MARCH-2012</v>
      </c>
      <c r="Q2" s="352"/>
    </row>
    <row r="3" ht="23.25">
      <c r="A3" s="228" t="s">
        <v>227</v>
      </c>
    </row>
    <row r="4" spans="1:16" ht="24" thickBot="1">
      <c r="A4" s="3"/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51.7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01/04/12</v>
      </c>
      <c r="H5" s="41" t="str">
        <f>NDPL!H5</f>
        <v>INTIAL READING 01/03/12</v>
      </c>
      <c r="I5" s="41" t="s">
        <v>4</v>
      </c>
      <c r="J5" s="41" t="s">
        <v>5</v>
      </c>
      <c r="K5" s="41" t="s">
        <v>6</v>
      </c>
      <c r="L5" s="43" t="str">
        <f>NDPL!G5</f>
        <v>FINAL READING 01/04/12</v>
      </c>
      <c r="M5" s="41" t="str">
        <f>NDPL!H5</f>
        <v>INTIAL READING 01/03/12</v>
      </c>
      <c r="N5" s="41" t="s">
        <v>4</v>
      </c>
      <c r="O5" s="41" t="s">
        <v>5</v>
      </c>
      <c r="P5" s="41" t="s">
        <v>6</v>
      </c>
      <c r="Q5" s="219" t="s">
        <v>324</v>
      </c>
    </row>
    <row r="6" ht="14.25" thickBot="1" thickTop="1"/>
    <row r="7" spans="1:17" ht="24" customHeight="1" thickTop="1">
      <c r="A7" s="610" t="s">
        <v>245</v>
      </c>
      <c r="B7" s="71"/>
      <c r="C7" s="72"/>
      <c r="D7" s="72"/>
      <c r="E7" s="72"/>
      <c r="F7" s="72"/>
      <c r="G7" s="75"/>
      <c r="H7" s="74"/>
      <c r="I7" s="74"/>
      <c r="J7" s="74"/>
      <c r="K7" s="662"/>
      <c r="L7" s="591"/>
      <c r="M7" s="540"/>
      <c r="N7" s="74"/>
      <c r="O7" s="74"/>
      <c r="P7" s="673"/>
      <c r="Q7" s="183"/>
    </row>
    <row r="8" spans="1:17" ht="24" customHeight="1">
      <c r="A8" s="331" t="s">
        <v>228</v>
      </c>
      <c r="B8" s="227"/>
      <c r="C8" s="227"/>
      <c r="D8" s="227"/>
      <c r="E8" s="227"/>
      <c r="F8" s="227"/>
      <c r="G8" s="132"/>
      <c r="H8" s="80"/>
      <c r="I8" s="81"/>
      <c r="J8" s="81"/>
      <c r="K8" s="663"/>
      <c r="L8" s="224"/>
      <c r="M8" s="81"/>
      <c r="N8" s="81"/>
      <c r="O8" s="81"/>
      <c r="P8" s="674"/>
      <c r="Q8" s="184"/>
    </row>
    <row r="9" spans="1:17" ht="24" customHeight="1">
      <c r="A9" s="609" t="s">
        <v>229</v>
      </c>
      <c r="B9" s="227"/>
      <c r="C9" s="227"/>
      <c r="D9" s="227"/>
      <c r="E9" s="227"/>
      <c r="F9" s="227"/>
      <c r="G9" s="132"/>
      <c r="H9" s="80"/>
      <c r="I9" s="81"/>
      <c r="J9" s="81"/>
      <c r="K9" s="663"/>
      <c r="L9" s="224"/>
      <c r="M9" s="81"/>
      <c r="N9" s="81"/>
      <c r="O9" s="81"/>
      <c r="P9" s="674"/>
      <c r="Q9" s="184"/>
    </row>
    <row r="10" spans="1:17" ht="24" customHeight="1">
      <c r="A10" s="330">
        <v>1</v>
      </c>
      <c r="B10" s="333" t="s">
        <v>248</v>
      </c>
      <c r="C10" s="598">
        <v>4864848</v>
      </c>
      <c r="D10" s="335" t="s">
        <v>13</v>
      </c>
      <c r="E10" s="334" t="s">
        <v>361</v>
      </c>
      <c r="F10" s="335">
        <v>1000</v>
      </c>
      <c r="G10" s="635">
        <v>642</v>
      </c>
      <c r="H10" s="636">
        <v>630</v>
      </c>
      <c r="I10" s="604">
        <f>G10-H10</f>
        <v>12</v>
      </c>
      <c r="J10" s="604">
        <f aca="true" t="shared" si="0" ref="J10:J33">$F10*I10</f>
        <v>12000</v>
      </c>
      <c r="K10" s="664">
        <f aca="true" t="shared" si="1" ref="K10:K33">J10/1000000</f>
        <v>0.012</v>
      </c>
      <c r="L10" s="635">
        <v>14216</v>
      </c>
      <c r="M10" s="636">
        <v>14174</v>
      </c>
      <c r="N10" s="604">
        <f>L10-M10</f>
        <v>42</v>
      </c>
      <c r="O10" s="604">
        <f aca="true" t="shared" si="2" ref="O10:O33">$F10*N10</f>
        <v>42000</v>
      </c>
      <c r="P10" s="675">
        <f aca="true" t="shared" si="3" ref="P10:P33">O10/1000000</f>
        <v>0.042</v>
      </c>
      <c r="Q10" s="184"/>
    </row>
    <row r="11" spans="1:17" ht="24" customHeight="1">
      <c r="A11" s="330">
        <v>2</v>
      </c>
      <c r="B11" s="333" t="s">
        <v>249</v>
      </c>
      <c r="C11" s="598">
        <v>4864849</v>
      </c>
      <c r="D11" s="335" t="s">
        <v>13</v>
      </c>
      <c r="E11" s="334" t="s">
        <v>361</v>
      </c>
      <c r="F11" s="335">
        <v>1000</v>
      </c>
      <c r="G11" s="635">
        <v>452</v>
      </c>
      <c r="H11" s="636">
        <v>443</v>
      </c>
      <c r="I11" s="604">
        <f>G11-H11</f>
        <v>9</v>
      </c>
      <c r="J11" s="604">
        <f t="shared" si="0"/>
        <v>9000</v>
      </c>
      <c r="K11" s="664">
        <f t="shared" si="1"/>
        <v>0.009</v>
      </c>
      <c r="L11" s="635">
        <v>18605</v>
      </c>
      <c r="M11" s="636">
        <v>18560</v>
      </c>
      <c r="N11" s="604">
        <f>L11-M11</f>
        <v>45</v>
      </c>
      <c r="O11" s="604">
        <f t="shared" si="2"/>
        <v>45000</v>
      </c>
      <c r="P11" s="675">
        <f t="shared" si="3"/>
        <v>0.045</v>
      </c>
      <c r="Q11" s="184"/>
    </row>
    <row r="12" spans="1:17" ht="24" customHeight="1">
      <c r="A12" s="330">
        <v>3</v>
      </c>
      <c r="B12" s="333" t="s">
        <v>230</v>
      </c>
      <c r="C12" s="598">
        <v>4864846</v>
      </c>
      <c r="D12" s="335" t="s">
        <v>13</v>
      </c>
      <c r="E12" s="334" t="s">
        <v>361</v>
      </c>
      <c r="F12" s="335">
        <v>1000</v>
      </c>
      <c r="G12" s="635">
        <v>822</v>
      </c>
      <c r="H12" s="636">
        <v>803</v>
      </c>
      <c r="I12" s="604">
        <f>G12-H12</f>
        <v>19</v>
      </c>
      <c r="J12" s="604">
        <f t="shared" si="0"/>
        <v>19000</v>
      </c>
      <c r="K12" s="664">
        <f t="shared" si="1"/>
        <v>0.019</v>
      </c>
      <c r="L12" s="635">
        <v>26496</v>
      </c>
      <c r="M12" s="636">
        <v>26402</v>
      </c>
      <c r="N12" s="604">
        <f>L12-M12</f>
        <v>94</v>
      </c>
      <c r="O12" s="604">
        <f t="shared" si="2"/>
        <v>94000</v>
      </c>
      <c r="P12" s="675">
        <f t="shared" si="3"/>
        <v>0.094</v>
      </c>
      <c r="Q12" s="184"/>
    </row>
    <row r="13" spans="1:17" ht="24" customHeight="1">
      <c r="A13" s="330">
        <v>4</v>
      </c>
      <c r="B13" s="333" t="s">
        <v>231</v>
      </c>
      <c r="C13" s="598">
        <v>4864847</v>
      </c>
      <c r="D13" s="335" t="s">
        <v>13</v>
      </c>
      <c r="E13" s="334" t="s">
        <v>361</v>
      </c>
      <c r="F13" s="335">
        <v>1000</v>
      </c>
      <c r="G13" s="635">
        <v>463</v>
      </c>
      <c r="H13" s="636">
        <v>463</v>
      </c>
      <c r="I13" s="604">
        <f>G13-H13</f>
        <v>0</v>
      </c>
      <c r="J13" s="604">
        <f t="shared" si="0"/>
        <v>0</v>
      </c>
      <c r="K13" s="664">
        <f t="shared" si="1"/>
        <v>0</v>
      </c>
      <c r="L13" s="635">
        <v>13601</v>
      </c>
      <c r="M13" s="636">
        <v>13599</v>
      </c>
      <c r="N13" s="604">
        <f>L13-M13</f>
        <v>2</v>
      </c>
      <c r="O13" s="604">
        <f t="shared" si="2"/>
        <v>2000</v>
      </c>
      <c r="P13" s="675">
        <f t="shared" si="3"/>
        <v>0.002</v>
      </c>
      <c r="Q13" s="184"/>
    </row>
    <row r="14" spans="1:17" ht="24" customHeight="1">
      <c r="A14" s="330">
        <v>5</v>
      </c>
      <c r="B14" s="333" t="s">
        <v>232</v>
      </c>
      <c r="C14" s="598">
        <v>4864850</v>
      </c>
      <c r="D14" s="335" t="s">
        <v>13</v>
      </c>
      <c r="E14" s="334" t="s">
        <v>361</v>
      </c>
      <c r="F14" s="335">
        <v>1000</v>
      </c>
      <c r="G14" s="635">
        <v>2121</v>
      </c>
      <c r="H14" s="636">
        <v>1939</v>
      </c>
      <c r="I14" s="604">
        <f>G14-H14</f>
        <v>182</v>
      </c>
      <c r="J14" s="604">
        <f t="shared" si="0"/>
        <v>182000</v>
      </c>
      <c r="K14" s="664">
        <f t="shared" si="1"/>
        <v>0.182</v>
      </c>
      <c r="L14" s="635">
        <v>6760</v>
      </c>
      <c r="M14" s="636">
        <v>6756</v>
      </c>
      <c r="N14" s="604">
        <f>L14-M14</f>
        <v>4</v>
      </c>
      <c r="O14" s="604">
        <f t="shared" si="2"/>
        <v>4000</v>
      </c>
      <c r="P14" s="675">
        <f t="shared" si="3"/>
        <v>0.004</v>
      </c>
      <c r="Q14" s="184"/>
    </row>
    <row r="15" spans="1:17" ht="24" customHeight="1">
      <c r="A15" s="607" t="s">
        <v>233</v>
      </c>
      <c r="B15" s="336"/>
      <c r="C15" s="599"/>
      <c r="D15" s="337"/>
      <c r="E15" s="336"/>
      <c r="F15" s="337"/>
      <c r="G15" s="605"/>
      <c r="H15" s="604"/>
      <c r="I15" s="604"/>
      <c r="J15" s="604"/>
      <c r="K15" s="664"/>
      <c r="L15" s="605"/>
      <c r="M15" s="604"/>
      <c r="N15" s="604"/>
      <c r="O15" s="604"/>
      <c r="P15" s="675"/>
      <c r="Q15" s="184"/>
    </row>
    <row r="16" spans="1:17" ht="24" customHeight="1">
      <c r="A16" s="608">
        <v>6</v>
      </c>
      <c r="B16" s="336" t="s">
        <v>250</v>
      </c>
      <c r="C16" s="599">
        <v>4864804</v>
      </c>
      <c r="D16" s="337" t="s">
        <v>13</v>
      </c>
      <c r="E16" s="334" t="s">
        <v>361</v>
      </c>
      <c r="F16" s="337">
        <v>100</v>
      </c>
      <c r="G16" s="635">
        <v>999373</v>
      </c>
      <c r="H16" s="636">
        <v>999645</v>
      </c>
      <c r="I16" s="604">
        <f>G16-H16</f>
        <v>-272</v>
      </c>
      <c r="J16" s="604">
        <f t="shared" si="0"/>
        <v>-27200</v>
      </c>
      <c r="K16" s="664">
        <f t="shared" si="1"/>
        <v>-0.0272</v>
      </c>
      <c r="L16" s="635">
        <v>999973</v>
      </c>
      <c r="M16" s="636">
        <v>999973</v>
      </c>
      <c r="N16" s="604">
        <f>L16-M16</f>
        <v>0</v>
      </c>
      <c r="O16" s="604">
        <f t="shared" si="2"/>
        <v>0</v>
      </c>
      <c r="P16" s="675">
        <f t="shared" si="3"/>
        <v>0</v>
      </c>
      <c r="Q16" s="184"/>
    </row>
    <row r="17" spans="1:17" ht="24" customHeight="1">
      <c r="A17" s="608">
        <v>7</v>
      </c>
      <c r="B17" s="336" t="s">
        <v>249</v>
      </c>
      <c r="C17" s="599">
        <v>4865163</v>
      </c>
      <c r="D17" s="337" t="s">
        <v>13</v>
      </c>
      <c r="E17" s="334" t="s">
        <v>361</v>
      </c>
      <c r="F17" s="337">
        <v>100</v>
      </c>
      <c r="G17" s="635">
        <v>999264</v>
      </c>
      <c r="H17" s="636">
        <v>999588</v>
      </c>
      <c r="I17" s="604">
        <f>G17-H17</f>
        <v>-324</v>
      </c>
      <c r="J17" s="604">
        <f t="shared" si="0"/>
        <v>-32400</v>
      </c>
      <c r="K17" s="664">
        <f t="shared" si="1"/>
        <v>-0.0324</v>
      </c>
      <c r="L17" s="635">
        <v>999997</v>
      </c>
      <c r="M17" s="636">
        <v>999997</v>
      </c>
      <c r="N17" s="604">
        <f>L17-M17</f>
        <v>0</v>
      </c>
      <c r="O17" s="604">
        <f t="shared" si="2"/>
        <v>0</v>
      </c>
      <c r="P17" s="675">
        <f t="shared" si="3"/>
        <v>0</v>
      </c>
      <c r="Q17" s="184"/>
    </row>
    <row r="18" spans="1:17" ht="24" customHeight="1">
      <c r="A18" s="338"/>
      <c r="B18" s="336"/>
      <c r="C18" s="599"/>
      <c r="D18" s="337"/>
      <c r="E18" s="110"/>
      <c r="F18" s="337"/>
      <c r="G18" s="224"/>
      <c r="H18" s="81"/>
      <c r="I18" s="81"/>
      <c r="J18" s="81"/>
      <c r="K18" s="663"/>
      <c r="L18" s="224"/>
      <c r="M18" s="81"/>
      <c r="N18" s="81"/>
      <c r="O18" s="81"/>
      <c r="P18" s="674"/>
      <c r="Q18" s="184"/>
    </row>
    <row r="19" spans="1:17" ht="24" customHeight="1">
      <c r="A19" s="338"/>
      <c r="B19" s="343" t="s">
        <v>244</v>
      </c>
      <c r="C19" s="600"/>
      <c r="D19" s="337"/>
      <c r="E19" s="336"/>
      <c r="F19" s="339"/>
      <c r="G19" s="224"/>
      <c r="H19" s="81"/>
      <c r="I19" s="81"/>
      <c r="J19" s="81"/>
      <c r="K19" s="665">
        <f>SUM(K10:K17)</f>
        <v>0.1624</v>
      </c>
      <c r="L19" s="592"/>
      <c r="M19" s="328"/>
      <c r="N19" s="328"/>
      <c r="O19" s="328"/>
      <c r="P19" s="676">
        <f>SUM(P10:P17)</f>
        <v>0.187</v>
      </c>
      <c r="Q19" s="184"/>
    </row>
    <row r="20" spans="1:17" ht="24" customHeight="1">
      <c r="A20" s="338"/>
      <c r="B20" s="226"/>
      <c r="C20" s="600"/>
      <c r="D20" s="337"/>
      <c r="E20" s="336"/>
      <c r="F20" s="339"/>
      <c r="G20" s="224"/>
      <c r="H20" s="81"/>
      <c r="I20" s="81"/>
      <c r="J20" s="81"/>
      <c r="K20" s="666"/>
      <c r="L20" s="224"/>
      <c r="M20" s="81"/>
      <c r="N20" s="81"/>
      <c r="O20" s="81"/>
      <c r="P20" s="677"/>
      <c r="Q20" s="184"/>
    </row>
    <row r="21" spans="1:17" ht="24" customHeight="1">
      <c r="A21" s="607" t="s">
        <v>234</v>
      </c>
      <c r="B21" s="227"/>
      <c r="C21" s="329"/>
      <c r="D21" s="339"/>
      <c r="E21" s="227"/>
      <c r="F21" s="339"/>
      <c r="G21" s="224"/>
      <c r="H21" s="81"/>
      <c r="I21" s="81"/>
      <c r="J21" s="81"/>
      <c r="K21" s="663"/>
      <c r="L21" s="224"/>
      <c r="M21" s="81"/>
      <c r="N21" s="81"/>
      <c r="O21" s="81"/>
      <c r="P21" s="674"/>
      <c r="Q21" s="184"/>
    </row>
    <row r="22" spans="1:17" ht="24" customHeight="1">
      <c r="A22" s="338"/>
      <c r="B22" s="227"/>
      <c r="C22" s="329"/>
      <c r="D22" s="339"/>
      <c r="E22" s="227"/>
      <c r="F22" s="339"/>
      <c r="G22" s="224"/>
      <c r="H22" s="81"/>
      <c r="I22" s="81"/>
      <c r="J22" s="81"/>
      <c r="K22" s="663"/>
      <c r="L22" s="224"/>
      <c r="M22" s="81"/>
      <c r="N22" s="81"/>
      <c r="O22" s="81"/>
      <c r="P22" s="674"/>
      <c r="Q22" s="184"/>
    </row>
    <row r="23" spans="1:17" ht="24" customHeight="1">
      <c r="A23" s="608">
        <v>8</v>
      </c>
      <c r="B23" s="110" t="s">
        <v>235</v>
      </c>
      <c r="C23" s="598">
        <v>4865065</v>
      </c>
      <c r="D23" s="365" t="s">
        <v>13</v>
      </c>
      <c r="E23" s="334" t="s">
        <v>361</v>
      </c>
      <c r="F23" s="335">
        <v>100</v>
      </c>
      <c r="G23" s="635">
        <v>3287</v>
      </c>
      <c r="H23" s="636">
        <v>3287</v>
      </c>
      <c r="I23" s="604">
        <f>G23-H23</f>
        <v>0</v>
      </c>
      <c r="J23" s="604">
        <f t="shared" si="0"/>
        <v>0</v>
      </c>
      <c r="K23" s="664">
        <f t="shared" si="1"/>
        <v>0</v>
      </c>
      <c r="L23" s="635">
        <v>32963</v>
      </c>
      <c r="M23" s="636">
        <v>32963</v>
      </c>
      <c r="N23" s="604">
        <f>L23-M23</f>
        <v>0</v>
      </c>
      <c r="O23" s="604">
        <f t="shared" si="2"/>
        <v>0</v>
      </c>
      <c r="P23" s="675">
        <f t="shared" si="3"/>
        <v>0</v>
      </c>
      <c r="Q23" s="184"/>
    </row>
    <row r="24" spans="1:17" ht="24" customHeight="1">
      <c r="A24" s="608">
        <v>9</v>
      </c>
      <c r="B24" s="227" t="s">
        <v>236</v>
      </c>
      <c r="C24" s="599">
        <v>4865066</v>
      </c>
      <c r="D24" s="339" t="s">
        <v>13</v>
      </c>
      <c r="E24" s="334" t="s">
        <v>361</v>
      </c>
      <c r="F24" s="337">
        <v>100</v>
      </c>
      <c r="G24" s="635">
        <v>28798</v>
      </c>
      <c r="H24" s="636">
        <v>27780</v>
      </c>
      <c r="I24" s="604">
        <f aca="true" t="shared" si="4" ref="I24:I29">G24-H24</f>
        <v>1018</v>
      </c>
      <c r="J24" s="604">
        <f t="shared" si="0"/>
        <v>101800</v>
      </c>
      <c r="K24" s="664">
        <f t="shared" si="1"/>
        <v>0.1018</v>
      </c>
      <c r="L24" s="635">
        <v>59487</v>
      </c>
      <c r="M24" s="636">
        <v>59395</v>
      </c>
      <c r="N24" s="604">
        <f aca="true" t="shared" si="5" ref="N24:N29">L24-M24</f>
        <v>92</v>
      </c>
      <c r="O24" s="604">
        <f t="shared" si="2"/>
        <v>9200</v>
      </c>
      <c r="P24" s="675">
        <f t="shared" si="3"/>
        <v>0.0092</v>
      </c>
      <c r="Q24" s="184"/>
    </row>
    <row r="25" spans="1:17" ht="24" customHeight="1">
      <c r="A25" s="608">
        <v>10</v>
      </c>
      <c r="B25" s="227" t="s">
        <v>237</v>
      </c>
      <c r="C25" s="599">
        <v>4865067</v>
      </c>
      <c r="D25" s="339" t="s">
        <v>13</v>
      </c>
      <c r="E25" s="334" t="s">
        <v>361</v>
      </c>
      <c r="F25" s="337">
        <v>100</v>
      </c>
      <c r="G25" s="635">
        <v>66686</v>
      </c>
      <c r="H25" s="636">
        <v>66427</v>
      </c>
      <c r="I25" s="604">
        <f t="shared" si="4"/>
        <v>259</v>
      </c>
      <c r="J25" s="604">
        <f t="shared" si="0"/>
        <v>25900</v>
      </c>
      <c r="K25" s="664">
        <f t="shared" si="1"/>
        <v>0.0259</v>
      </c>
      <c r="L25" s="635">
        <v>7181</v>
      </c>
      <c r="M25" s="636">
        <v>7140</v>
      </c>
      <c r="N25" s="604">
        <f t="shared" si="5"/>
        <v>41</v>
      </c>
      <c r="O25" s="604">
        <f t="shared" si="2"/>
        <v>4100</v>
      </c>
      <c r="P25" s="675">
        <f t="shared" si="3"/>
        <v>0.0041</v>
      </c>
      <c r="Q25" s="184"/>
    </row>
    <row r="26" spans="1:17" ht="24" customHeight="1">
      <c r="A26" s="608">
        <v>11</v>
      </c>
      <c r="B26" s="227" t="s">
        <v>238</v>
      </c>
      <c r="C26" s="599">
        <v>4865078</v>
      </c>
      <c r="D26" s="339" t="s">
        <v>13</v>
      </c>
      <c r="E26" s="334" t="s">
        <v>361</v>
      </c>
      <c r="F26" s="337">
        <v>100</v>
      </c>
      <c r="G26" s="635">
        <v>20361</v>
      </c>
      <c r="H26" s="636">
        <v>19647</v>
      </c>
      <c r="I26" s="604">
        <f t="shared" si="4"/>
        <v>714</v>
      </c>
      <c r="J26" s="604">
        <f t="shared" si="0"/>
        <v>71400</v>
      </c>
      <c r="K26" s="664">
        <f t="shared" si="1"/>
        <v>0.0714</v>
      </c>
      <c r="L26" s="635">
        <v>46440</v>
      </c>
      <c r="M26" s="636">
        <v>46245</v>
      </c>
      <c r="N26" s="604">
        <f t="shared" si="5"/>
        <v>195</v>
      </c>
      <c r="O26" s="604">
        <f t="shared" si="2"/>
        <v>19500</v>
      </c>
      <c r="P26" s="675">
        <f t="shared" si="3"/>
        <v>0.0195</v>
      </c>
      <c r="Q26" s="184"/>
    </row>
    <row r="27" spans="1:17" ht="24" customHeight="1">
      <c r="A27" s="608">
        <v>12</v>
      </c>
      <c r="B27" s="227" t="s">
        <v>238</v>
      </c>
      <c r="C27" s="601">
        <v>4865079</v>
      </c>
      <c r="D27" s="511" t="s">
        <v>13</v>
      </c>
      <c r="E27" s="334" t="s">
        <v>361</v>
      </c>
      <c r="F27" s="340">
        <v>100</v>
      </c>
      <c r="G27" s="635">
        <v>999972</v>
      </c>
      <c r="H27" s="636">
        <v>999895</v>
      </c>
      <c r="I27" s="604">
        <f t="shared" si="4"/>
        <v>77</v>
      </c>
      <c r="J27" s="604">
        <f t="shared" si="0"/>
        <v>7700</v>
      </c>
      <c r="K27" s="664">
        <f t="shared" si="1"/>
        <v>0.0077</v>
      </c>
      <c r="L27" s="635">
        <v>17869</v>
      </c>
      <c r="M27" s="636">
        <v>17623</v>
      </c>
      <c r="N27" s="604">
        <f t="shared" si="5"/>
        <v>246</v>
      </c>
      <c r="O27" s="604">
        <f t="shared" si="2"/>
        <v>24600</v>
      </c>
      <c r="P27" s="675">
        <f t="shared" si="3"/>
        <v>0.0246</v>
      </c>
      <c r="Q27" s="184"/>
    </row>
    <row r="28" spans="1:17" ht="24" customHeight="1">
      <c r="A28" s="608">
        <v>13</v>
      </c>
      <c r="B28" s="227" t="s">
        <v>239</v>
      </c>
      <c r="C28" s="599">
        <v>4865080</v>
      </c>
      <c r="D28" s="339" t="s">
        <v>13</v>
      </c>
      <c r="E28" s="334" t="s">
        <v>361</v>
      </c>
      <c r="F28" s="337">
        <v>100</v>
      </c>
      <c r="G28" s="635">
        <v>76815</v>
      </c>
      <c r="H28" s="636">
        <v>76550</v>
      </c>
      <c r="I28" s="604">
        <f t="shared" si="4"/>
        <v>265</v>
      </c>
      <c r="J28" s="604">
        <f t="shared" si="0"/>
        <v>26500</v>
      </c>
      <c r="K28" s="664">
        <f t="shared" si="1"/>
        <v>0.0265</v>
      </c>
      <c r="L28" s="635">
        <v>40234</v>
      </c>
      <c r="M28" s="636">
        <v>39980</v>
      </c>
      <c r="N28" s="604">
        <f t="shared" si="5"/>
        <v>254</v>
      </c>
      <c r="O28" s="604">
        <f t="shared" si="2"/>
        <v>25400</v>
      </c>
      <c r="P28" s="675">
        <f t="shared" si="3"/>
        <v>0.0254</v>
      </c>
      <c r="Q28" s="184"/>
    </row>
    <row r="29" spans="1:17" ht="24" customHeight="1">
      <c r="A29" s="330">
        <v>14</v>
      </c>
      <c r="B29" s="227" t="s">
        <v>239</v>
      </c>
      <c r="C29" s="599">
        <v>4865081</v>
      </c>
      <c r="D29" s="339" t="s">
        <v>13</v>
      </c>
      <c r="E29" s="334" t="s">
        <v>361</v>
      </c>
      <c r="F29" s="337">
        <v>100</v>
      </c>
      <c r="G29" s="635">
        <v>2796</v>
      </c>
      <c r="H29" s="636">
        <v>2597</v>
      </c>
      <c r="I29" s="604">
        <f t="shared" si="4"/>
        <v>199</v>
      </c>
      <c r="J29" s="604">
        <f t="shared" si="0"/>
        <v>19900</v>
      </c>
      <c r="K29" s="664">
        <f t="shared" si="1"/>
        <v>0.0199</v>
      </c>
      <c r="L29" s="635">
        <v>3904</v>
      </c>
      <c r="M29" s="636">
        <v>3768</v>
      </c>
      <c r="N29" s="604">
        <f t="shared" si="5"/>
        <v>136</v>
      </c>
      <c r="O29" s="604">
        <f t="shared" si="2"/>
        <v>13600</v>
      </c>
      <c r="P29" s="675">
        <f t="shared" si="3"/>
        <v>0.0136</v>
      </c>
      <c r="Q29" s="184"/>
    </row>
    <row r="30" spans="1:17" ht="24" customHeight="1">
      <c r="A30" s="607" t="s">
        <v>240</v>
      </c>
      <c r="B30" s="226"/>
      <c r="C30" s="602"/>
      <c r="D30" s="226"/>
      <c r="E30" s="227"/>
      <c r="F30" s="337"/>
      <c r="G30" s="605"/>
      <c r="H30" s="604"/>
      <c r="I30" s="604"/>
      <c r="J30" s="604"/>
      <c r="K30" s="667">
        <f>SUM(K23:K29)</f>
        <v>0.2532</v>
      </c>
      <c r="L30" s="605"/>
      <c r="M30" s="604"/>
      <c r="N30" s="604"/>
      <c r="O30" s="604"/>
      <c r="P30" s="678">
        <f>SUM(P23:P29)</f>
        <v>0.09639999999999999</v>
      </c>
      <c r="Q30" s="184"/>
    </row>
    <row r="31" spans="1:17" ht="24" customHeight="1">
      <c r="A31" s="611" t="s">
        <v>246</v>
      </c>
      <c r="B31" s="226"/>
      <c r="C31" s="602"/>
      <c r="D31" s="226"/>
      <c r="E31" s="227"/>
      <c r="F31" s="337"/>
      <c r="G31" s="605"/>
      <c r="H31" s="604"/>
      <c r="I31" s="604"/>
      <c r="J31" s="604"/>
      <c r="K31" s="667"/>
      <c r="L31" s="605"/>
      <c r="M31" s="604"/>
      <c r="N31" s="604"/>
      <c r="O31" s="604"/>
      <c r="P31" s="678"/>
      <c r="Q31" s="184"/>
    </row>
    <row r="32" spans="1:17" ht="24" customHeight="1">
      <c r="A32" s="331" t="s">
        <v>241</v>
      </c>
      <c r="B32" s="227"/>
      <c r="C32" s="603"/>
      <c r="D32" s="227"/>
      <c r="E32" s="227"/>
      <c r="F32" s="339"/>
      <c r="G32" s="605"/>
      <c r="H32" s="604"/>
      <c r="I32" s="604"/>
      <c r="J32" s="604"/>
      <c r="K32" s="664"/>
      <c r="L32" s="605"/>
      <c r="M32" s="604"/>
      <c r="N32" s="604"/>
      <c r="O32" s="604"/>
      <c r="P32" s="675"/>
      <c r="Q32" s="184"/>
    </row>
    <row r="33" spans="1:17" ht="24" customHeight="1">
      <c r="A33" s="608">
        <v>15</v>
      </c>
      <c r="B33" s="342" t="s">
        <v>242</v>
      </c>
      <c r="C33" s="602">
        <v>4902545</v>
      </c>
      <c r="D33" s="337" t="s">
        <v>13</v>
      </c>
      <c r="E33" s="334" t="s">
        <v>361</v>
      </c>
      <c r="F33" s="337">
        <v>50</v>
      </c>
      <c r="G33" s="635">
        <v>7848</v>
      </c>
      <c r="H33" s="636">
        <v>7848</v>
      </c>
      <c r="I33" s="604">
        <f>G33-H33</f>
        <v>0</v>
      </c>
      <c r="J33" s="604">
        <f t="shared" si="0"/>
        <v>0</v>
      </c>
      <c r="K33" s="664">
        <f t="shared" si="1"/>
        <v>0</v>
      </c>
      <c r="L33" s="635">
        <v>18966</v>
      </c>
      <c r="M33" s="636">
        <v>18966</v>
      </c>
      <c r="N33" s="604">
        <f>L33-M33</f>
        <v>0</v>
      </c>
      <c r="O33" s="604">
        <f t="shared" si="2"/>
        <v>0</v>
      </c>
      <c r="P33" s="675">
        <f t="shared" si="3"/>
        <v>0</v>
      </c>
      <c r="Q33" s="184"/>
    </row>
    <row r="34" spans="1:17" ht="24" customHeight="1">
      <c r="A34" s="607" t="s">
        <v>243</v>
      </c>
      <c r="B34" s="226"/>
      <c r="C34" s="341"/>
      <c r="D34" s="342"/>
      <c r="E34" s="110"/>
      <c r="F34" s="337"/>
      <c r="G34" s="132"/>
      <c r="H34" s="81"/>
      <c r="I34" s="81"/>
      <c r="J34" s="81"/>
      <c r="K34" s="665">
        <f>SUM(K33)</f>
        <v>0</v>
      </c>
      <c r="L34" s="224"/>
      <c r="M34" s="81"/>
      <c r="N34" s="81"/>
      <c r="O34" s="81"/>
      <c r="P34" s="676">
        <f>SUM(P33)</f>
        <v>0</v>
      </c>
      <c r="Q34" s="184"/>
    </row>
    <row r="35" spans="1:17" ht="19.5" customHeight="1" thickBot="1">
      <c r="A35" s="85"/>
      <c r="B35" s="86"/>
      <c r="C35" s="87"/>
      <c r="D35" s="88"/>
      <c r="E35" s="89"/>
      <c r="F35" s="89"/>
      <c r="G35" s="90"/>
      <c r="H35" s="91"/>
      <c r="I35" s="91"/>
      <c r="J35" s="91"/>
      <c r="K35" s="668"/>
      <c r="L35" s="539"/>
      <c r="M35" s="91"/>
      <c r="N35" s="91"/>
      <c r="O35" s="91"/>
      <c r="P35" s="679"/>
      <c r="Q35" s="185"/>
    </row>
    <row r="36" spans="1:16" ht="13.5" thickTop="1">
      <c r="A36" s="84"/>
      <c r="B36" s="97"/>
      <c r="C36" s="76"/>
      <c r="D36" s="78"/>
      <c r="E36" s="77"/>
      <c r="F36" s="77"/>
      <c r="G36" s="98"/>
      <c r="H36" s="80"/>
      <c r="I36" s="81"/>
      <c r="J36" s="81"/>
      <c r="K36" s="663"/>
      <c r="L36" s="80"/>
      <c r="M36" s="80"/>
      <c r="N36" s="81"/>
      <c r="O36" s="81"/>
      <c r="P36" s="680"/>
    </row>
    <row r="37" spans="1:16" ht="12.75">
      <c r="A37" s="84"/>
      <c r="B37" s="97"/>
      <c r="C37" s="76"/>
      <c r="D37" s="78"/>
      <c r="E37" s="77"/>
      <c r="F37" s="77"/>
      <c r="G37" s="98"/>
      <c r="H37" s="80"/>
      <c r="I37" s="81"/>
      <c r="J37" s="81"/>
      <c r="K37" s="663"/>
      <c r="L37" s="80"/>
      <c r="M37" s="80"/>
      <c r="N37" s="81"/>
      <c r="O37" s="81"/>
      <c r="P37" s="680"/>
    </row>
    <row r="38" spans="1:16" ht="12.75">
      <c r="A38" s="80"/>
      <c r="B38" s="92"/>
      <c r="C38" s="92"/>
      <c r="D38" s="92"/>
      <c r="E38" s="92"/>
      <c r="F38" s="92"/>
      <c r="G38" s="92"/>
      <c r="H38" s="92"/>
      <c r="I38" s="92"/>
      <c r="J38" s="92"/>
      <c r="K38" s="669"/>
      <c r="L38" s="92"/>
      <c r="M38" s="92"/>
      <c r="N38" s="92"/>
      <c r="O38" s="92"/>
      <c r="P38" s="681"/>
    </row>
    <row r="39" spans="1:16" ht="20.25">
      <c r="A39" s="203"/>
      <c r="B39" s="343" t="s">
        <v>240</v>
      </c>
      <c r="C39" s="344"/>
      <c r="D39" s="344"/>
      <c r="E39" s="344"/>
      <c r="F39" s="344"/>
      <c r="G39" s="344"/>
      <c r="H39" s="344"/>
      <c r="I39" s="344"/>
      <c r="J39" s="344"/>
      <c r="K39" s="665">
        <f>K30-K34</f>
        <v>0.2532</v>
      </c>
      <c r="L39" s="225"/>
      <c r="M39" s="225"/>
      <c r="N39" s="225"/>
      <c r="O39" s="225"/>
      <c r="P39" s="682">
        <f>P30-P34</f>
        <v>0.09639999999999999</v>
      </c>
    </row>
    <row r="40" spans="1:16" ht="20.25">
      <c r="A40" s="163"/>
      <c r="B40" s="343" t="s">
        <v>244</v>
      </c>
      <c r="C40" s="329"/>
      <c r="D40" s="329"/>
      <c r="E40" s="329"/>
      <c r="F40" s="329"/>
      <c r="G40" s="329"/>
      <c r="H40" s="329"/>
      <c r="I40" s="329"/>
      <c r="J40" s="329"/>
      <c r="K40" s="665">
        <f>K19</f>
        <v>0.1624</v>
      </c>
      <c r="L40" s="225"/>
      <c r="M40" s="225"/>
      <c r="N40" s="225"/>
      <c r="O40" s="225"/>
      <c r="P40" s="682">
        <f>P19</f>
        <v>0.187</v>
      </c>
    </row>
    <row r="41" spans="1:16" ht="18">
      <c r="A41" s="163"/>
      <c r="B41" s="227"/>
      <c r="C41" s="95"/>
      <c r="D41" s="95"/>
      <c r="E41" s="95"/>
      <c r="F41" s="95"/>
      <c r="G41" s="95"/>
      <c r="H41" s="95"/>
      <c r="I41" s="95"/>
      <c r="J41" s="95"/>
      <c r="K41" s="670"/>
      <c r="L41" s="63"/>
      <c r="M41" s="63"/>
      <c r="N41" s="63"/>
      <c r="O41" s="63"/>
      <c r="P41" s="683"/>
    </row>
    <row r="42" spans="1:16" ht="18">
      <c r="A42" s="163"/>
      <c r="B42" s="227"/>
      <c r="C42" s="95"/>
      <c r="D42" s="95"/>
      <c r="E42" s="95"/>
      <c r="F42" s="95"/>
      <c r="G42" s="95"/>
      <c r="H42" s="95"/>
      <c r="I42" s="95"/>
      <c r="J42" s="95"/>
      <c r="K42" s="670"/>
      <c r="L42" s="63"/>
      <c r="M42" s="63"/>
      <c r="N42" s="63"/>
      <c r="O42" s="63"/>
      <c r="P42" s="683"/>
    </row>
    <row r="43" spans="1:16" ht="23.25">
      <c r="A43" s="163"/>
      <c r="B43" s="345" t="s">
        <v>247</v>
      </c>
      <c r="C43" s="346"/>
      <c r="D43" s="347"/>
      <c r="E43" s="347"/>
      <c r="F43" s="347"/>
      <c r="G43" s="347"/>
      <c r="H43" s="347"/>
      <c r="I43" s="347"/>
      <c r="J43" s="347"/>
      <c r="K43" s="671">
        <f>SUM(K39:K42)</f>
        <v>0.41559999999999997</v>
      </c>
      <c r="L43" s="348"/>
      <c r="M43" s="348"/>
      <c r="N43" s="348"/>
      <c r="O43" s="348"/>
      <c r="P43" s="684">
        <f>SUM(P39:P42)</f>
        <v>0.2834</v>
      </c>
    </row>
    <row r="44" ht="12.75">
      <c r="K44" s="672"/>
    </row>
    <row r="45" ht="13.5" thickBot="1">
      <c r="K45" s="672"/>
    </row>
    <row r="46" spans="1:17" ht="12.75">
      <c r="A46" s="275"/>
      <c r="B46" s="276"/>
      <c r="C46" s="276"/>
      <c r="D46" s="276"/>
      <c r="E46" s="276"/>
      <c r="F46" s="276"/>
      <c r="G46" s="276"/>
      <c r="H46" s="59"/>
      <c r="I46" s="59"/>
      <c r="J46" s="59"/>
      <c r="K46" s="59"/>
      <c r="L46" s="59"/>
      <c r="M46" s="59"/>
      <c r="N46" s="59"/>
      <c r="O46" s="59"/>
      <c r="P46" s="59"/>
      <c r="Q46" s="60"/>
    </row>
    <row r="47" spans="1:17" ht="23.25">
      <c r="A47" s="283" t="s">
        <v>342</v>
      </c>
      <c r="B47" s="267"/>
      <c r="C47" s="267"/>
      <c r="D47" s="267"/>
      <c r="E47" s="267"/>
      <c r="F47" s="267"/>
      <c r="G47" s="267"/>
      <c r="H47" s="21"/>
      <c r="I47" s="21"/>
      <c r="J47" s="21"/>
      <c r="K47" s="21"/>
      <c r="L47" s="21"/>
      <c r="M47" s="21"/>
      <c r="N47" s="21"/>
      <c r="O47" s="21"/>
      <c r="P47" s="21"/>
      <c r="Q47" s="61"/>
    </row>
    <row r="48" spans="1:17" ht="12.75">
      <c r="A48" s="277"/>
      <c r="B48" s="267"/>
      <c r="C48" s="267"/>
      <c r="D48" s="267"/>
      <c r="E48" s="267"/>
      <c r="F48" s="267"/>
      <c r="G48" s="267"/>
      <c r="H48" s="21"/>
      <c r="I48" s="21"/>
      <c r="J48" s="21"/>
      <c r="K48" s="21"/>
      <c r="L48" s="21"/>
      <c r="M48" s="21"/>
      <c r="N48" s="21"/>
      <c r="O48" s="21"/>
      <c r="P48" s="21"/>
      <c r="Q48" s="61"/>
    </row>
    <row r="49" spans="1:17" ht="18">
      <c r="A49" s="278"/>
      <c r="B49" s="279"/>
      <c r="C49" s="279"/>
      <c r="D49" s="279"/>
      <c r="E49" s="279"/>
      <c r="F49" s="279"/>
      <c r="G49" s="279"/>
      <c r="H49" s="21"/>
      <c r="I49" s="21"/>
      <c r="J49" s="289"/>
      <c r="K49" s="596" t="s">
        <v>354</v>
      </c>
      <c r="L49" s="21"/>
      <c r="M49" s="21"/>
      <c r="N49" s="21"/>
      <c r="O49" s="21"/>
      <c r="P49" s="597" t="s">
        <v>355</v>
      </c>
      <c r="Q49" s="61"/>
    </row>
    <row r="50" spans="1:17" ht="12.75">
      <c r="A50" s="280"/>
      <c r="B50" s="163"/>
      <c r="C50" s="163"/>
      <c r="D50" s="163"/>
      <c r="E50" s="163"/>
      <c r="F50" s="163"/>
      <c r="G50" s="163"/>
      <c r="H50" s="21"/>
      <c r="I50" s="21"/>
      <c r="J50" s="21"/>
      <c r="K50" s="21"/>
      <c r="L50" s="21"/>
      <c r="M50" s="21"/>
      <c r="N50" s="21"/>
      <c r="O50" s="21"/>
      <c r="P50" s="21"/>
      <c r="Q50" s="61"/>
    </row>
    <row r="51" spans="1:17" ht="12.75">
      <c r="A51" s="280"/>
      <c r="B51" s="163"/>
      <c r="C51" s="163"/>
      <c r="D51" s="163"/>
      <c r="E51" s="163"/>
      <c r="F51" s="163"/>
      <c r="G51" s="163"/>
      <c r="H51" s="21"/>
      <c r="I51" s="21"/>
      <c r="J51" s="21"/>
      <c r="K51" s="21"/>
      <c r="L51" s="21"/>
      <c r="M51" s="21"/>
      <c r="N51" s="21"/>
      <c r="O51" s="21"/>
      <c r="P51" s="21"/>
      <c r="Q51" s="61"/>
    </row>
    <row r="52" spans="1:17" ht="23.25">
      <c r="A52" s="283" t="s">
        <v>345</v>
      </c>
      <c r="B52" s="268"/>
      <c r="C52" s="268"/>
      <c r="D52" s="269"/>
      <c r="E52" s="269"/>
      <c r="F52" s="270"/>
      <c r="G52" s="269"/>
      <c r="H52" s="21"/>
      <c r="I52" s="21"/>
      <c r="J52" s="21"/>
      <c r="K52" s="618">
        <f>K43</f>
        <v>0.41559999999999997</v>
      </c>
      <c r="L52" s="279" t="s">
        <v>343</v>
      </c>
      <c r="M52" s="21"/>
      <c r="N52" s="21"/>
      <c r="O52" s="21"/>
      <c r="P52" s="618">
        <f>P43</f>
        <v>0.2834</v>
      </c>
      <c r="Q52" s="350" t="s">
        <v>343</v>
      </c>
    </row>
    <row r="53" spans="1:17" ht="23.25">
      <c r="A53" s="594"/>
      <c r="B53" s="271"/>
      <c r="C53" s="271"/>
      <c r="D53" s="267"/>
      <c r="E53" s="267"/>
      <c r="F53" s="272"/>
      <c r="G53" s="267"/>
      <c r="H53" s="21"/>
      <c r="I53" s="21"/>
      <c r="J53" s="21"/>
      <c r="K53" s="348"/>
      <c r="L53" s="294"/>
      <c r="M53" s="21"/>
      <c r="N53" s="21"/>
      <c r="O53" s="21"/>
      <c r="P53" s="348"/>
      <c r="Q53" s="351"/>
    </row>
    <row r="54" spans="1:17" ht="23.25">
      <c r="A54" s="595" t="s">
        <v>344</v>
      </c>
      <c r="B54" s="273"/>
      <c r="C54" s="53"/>
      <c r="D54" s="267"/>
      <c r="E54" s="267"/>
      <c r="F54" s="274"/>
      <c r="G54" s="269"/>
      <c r="H54" s="21"/>
      <c r="I54" s="21"/>
      <c r="J54" s="21"/>
      <c r="K54" s="618">
        <f>-'STEPPED UP GENCO'!K49</f>
        <v>-0.0030471108000000007</v>
      </c>
      <c r="L54" s="279" t="s">
        <v>343</v>
      </c>
      <c r="M54" s="21"/>
      <c r="N54" s="21"/>
      <c r="O54" s="21"/>
      <c r="P54" s="618">
        <f>-'STEPPED UP GENCO'!P49</f>
        <v>0.054595901899999986</v>
      </c>
      <c r="Q54" s="350" t="s">
        <v>343</v>
      </c>
    </row>
    <row r="55" spans="1:17" ht="6.75" customHeight="1">
      <c r="A55" s="28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61"/>
    </row>
    <row r="56" spans="1:17" ht="6.75" customHeight="1">
      <c r="A56" s="28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61"/>
    </row>
    <row r="57" spans="1:17" ht="6.75" customHeight="1">
      <c r="A57" s="28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61"/>
    </row>
    <row r="58" spans="1:17" ht="23.25" customHeight="1">
      <c r="A58" s="281"/>
      <c r="B58" s="21"/>
      <c r="C58" s="21"/>
      <c r="D58" s="21"/>
      <c r="E58" s="21"/>
      <c r="F58" s="21"/>
      <c r="G58" s="21"/>
      <c r="H58" s="268"/>
      <c r="I58" s="268"/>
      <c r="J58" s="612" t="s">
        <v>346</v>
      </c>
      <c r="K58" s="618">
        <f>SUM(K52:K57)</f>
        <v>0.4125528892</v>
      </c>
      <c r="L58" s="295" t="s">
        <v>343</v>
      </c>
      <c r="M58" s="349"/>
      <c r="N58" s="349"/>
      <c r="O58" s="349"/>
      <c r="P58" s="618">
        <f>SUM(P52:P57)</f>
        <v>0.33799590189999995</v>
      </c>
      <c r="Q58" s="295" t="s">
        <v>343</v>
      </c>
    </row>
    <row r="59" spans="1:17" ht="13.5" thickBot="1">
      <c r="A59" s="28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190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8"/>
  <sheetViews>
    <sheetView view="pageBreakPreview" zoomScale="65" zoomScaleNormal="85" zoomScaleSheetLayoutView="65" zoomScalePageLayoutView="0" workbookViewId="0" topLeftCell="A19">
      <selection activeCell="E47" sqref="E47"/>
    </sheetView>
  </sheetViews>
  <sheetFormatPr defaultColWidth="9.140625" defaultRowHeight="12.75"/>
  <cols>
    <col min="1" max="1" width="5.140625" style="0" customWidth="1"/>
    <col min="2" max="2" width="35.7109375" style="0" customWidth="1"/>
    <col min="3" max="3" width="14.8515625" style="0" bestFit="1" customWidth="1"/>
    <col min="4" max="4" width="9.8515625" style="0" customWidth="1"/>
    <col min="5" max="5" width="16.8515625" style="0" customWidth="1"/>
    <col min="6" max="6" width="11.421875" style="0" customWidth="1"/>
    <col min="7" max="7" width="13.421875" style="0" customWidth="1"/>
    <col min="8" max="8" width="13.8515625" style="0" customWidth="1"/>
    <col min="9" max="9" width="11.00390625" style="0" customWidth="1"/>
    <col min="10" max="10" width="11.28125" style="0" customWidth="1"/>
    <col min="11" max="11" width="14.7109375" style="0" customWidth="1"/>
    <col min="12" max="13" width="13.00390625" style="0" customWidth="1"/>
    <col min="14" max="14" width="12.00390625" style="0" customWidth="1"/>
    <col min="15" max="15" width="15.28125" style="0" customWidth="1"/>
    <col min="16" max="16" width="14.7109375" style="0" customWidth="1"/>
    <col min="17" max="17" width="20.00390625" style="0" customWidth="1"/>
  </cols>
  <sheetData>
    <row r="1" ht="26.25">
      <c r="A1" s="1" t="s">
        <v>251</v>
      </c>
    </row>
    <row r="2" spans="1:17" ht="16.5" customHeight="1">
      <c r="A2" s="385" t="s">
        <v>252</v>
      </c>
      <c r="P2" s="533" t="str">
        <f>NDPL!Q1</f>
        <v>MARCH-2012</v>
      </c>
      <c r="Q2" s="589"/>
    </row>
    <row r="3" spans="1:8" ht="23.25">
      <c r="A3" s="228" t="s">
        <v>300</v>
      </c>
      <c r="H3" s="4"/>
    </row>
    <row r="4" spans="1:16" ht="24" thickBot="1">
      <c r="A4" s="3"/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43.5" customHeight="1" thickBot="1" thickTop="1">
      <c r="A5" s="101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01/04/12</v>
      </c>
      <c r="H5" s="41" t="str">
        <f>NDPL!H5</f>
        <v>INTIAL READING 01/03/12</v>
      </c>
      <c r="I5" s="41" t="s">
        <v>4</v>
      </c>
      <c r="J5" s="41" t="s">
        <v>5</v>
      </c>
      <c r="K5" s="42" t="s">
        <v>6</v>
      </c>
      <c r="L5" s="43" t="str">
        <f>NDPL!G5</f>
        <v>FINAL READING 01/04/12</v>
      </c>
      <c r="M5" s="41" t="str">
        <f>NDPL!H5</f>
        <v>INTIAL READING 01/03/12</v>
      </c>
      <c r="N5" s="41" t="s">
        <v>4</v>
      </c>
      <c r="O5" s="41" t="s">
        <v>5</v>
      </c>
      <c r="P5" s="42" t="s">
        <v>6</v>
      </c>
      <c r="Q5" s="42" t="s">
        <v>324</v>
      </c>
    </row>
    <row r="6" ht="14.25" thickBot="1" thickTop="1"/>
    <row r="7" spans="1:17" ht="19.5" customHeight="1" thickTop="1">
      <c r="A7" s="366"/>
      <c r="B7" s="367" t="s">
        <v>266</v>
      </c>
      <c r="C7" s="368"/>
      <c r="D7" s="368"/>
      <c r="E7" s="368"/>
      <c r="F7" s="369"/>
      <c r="G7" s="121"/>
      <c r="H7" s="114"/>
      <c r="I7" s="114"/>
      <c r="J7" s="114"/>
      <c r="K7" s="117"/>
      <c r="L7" s="123"/>
      <c r="M7" s="27"/>
      <c r="N7" s="27"/>
      <c r="O7" s="27"/>
      <c r="P7" s="37"/>
      <c r="Q7" s="183"/>
    </row>
    <row r="8" spans="1:17" ht="19.5" customHeight="1">
      <c r="A8" s="330"/>
      <c r="B8" s="370" t="s">
        <v>267</v>
      </c>
      <c r="C8" s="371"/>
      <c r="D8" s="371"/>
      <c r="E8" s="371"/>
      <c r="F8" s="372"/>
      <c r="G8" s="46"/>
      <c r="H8" s="52"/>
      <c r="I8" s="52"/>
      <c r="J8" s="52"/>
      <c r="K8" s="50"/>
      <c r="L8" s="124"/>
      <c r="M8" s="21"/>
      <c r="N8" s="21"/>
      <c r="O8" s="21"/>
      <c r="P8" s="125"/>
      <c r="Q8" s="184"/>
    </row>
    <row r="9" spans="1:17" ht="19.5" customHeight="1">
      <c r="A9" s="330">
        <v>1</v>
      </c>
      <c r="B9" s="373" t="s">
        <v>268</v>
      </c>
      <c r="C9" s="371">
        <v>4864796</v>
      </c>
      <c r="D9" s="356" t="s">
        <v>13</v>
      </c>
      <c r="E9" s="119" t="s">
        <v>361</v>
      </c>
      <c r="F9" s="372">
        <v>100</v>
      </c>
      <c r="G9" s="635">
        <v>58294</v>
      </c>
      <c r="H9" s="636">
        <v>58210</v>
      </c>
      <c r="I9" s="378">
        <f>G9-H9</f>
        <v>84</v>
      </c>
      <c r="J9" s="378">
        <f>$F9*I9</f>
        <v>8400</v>
      </c>
      <c r="K9" s="379">
        <f>J9/1000000</f>
        <v>0.0084</v>
      </c>
      <c r="L9" s="635">
        <v>77749</v>
      </c>
      <c r="M9" s="636">
        <v>77742</v>
      </c>
      <c r="N9" s="378">
        <f>L9-M9</f>
        <v>7</v>
      </c>
      <c r="O9" s="378">
        <f>$F9*N9</f>
        <v>700</v>
      </c>
      <c r="P9" s="379">
        <f>O9/1000000</f>
        <v>0.0007</v>
      </c>
      <c r="Q9" s="184"/>
    </row>
    <row r="10" spans="1:17" ht="19.5" customHeight="1">
      <c r="A10" s="330">
        <v>2</v>
      </c>
      <c r="B10" s="373" t="s">
        <v>269</v>
      </c>
      <c r="C10" s="371">
        <v>4864797</v>
      </c>
      <c r="D10" s="356" t="s">
        <v>13</v>
      </c>
      <c r="E10" s="119" t="s">
        <v>361</v>
      </c>
      <c r="F10" s="372">
        <v>100</v>
      </c>
      <c r="G10" s="635">
        <v>8716</v>
      </c>
      <c r="H10" s="636">
        <v>7464</v>
      </c>
      <c r="I10" s="378">
        <f>G10-H10</f>
        <v>1252</v>
      </c>
      <c r="J10" s="378">
        <f>$F10*I10</f>
        <v>125200</v>
      </c>
      <c r="K10" s="379">
        <f>J10/1000000</f>
        <v>0.1252</v>
      </c>
      <c r="L10" s="635">
        <v>999467</v>
      </c>
      <c r="M10" s="636">
        <v>999463</v>
      </c>
      <c r="N10" s="378">
        <f>L10-M10</f>
        <v>4</v>
      </c>
      <c r="O10" s="378">
        <f>$F10*N10</f>
        <v>400</v>
      </c>
      <c r="P10" s="379">
        <f>O10/1000000</f>
        <v>0.0004</v>
      </c>
      <c r="Q10" s="184"/>
    </row>
    <row r="11" spans="1:17" ht="19.5" customHeight="1">
      <c r="A11" s="330">
        <v>3</v>
      </c>
      <c r="B11" s="373" t="s">
        <v>270</v>
      </c>
      <c r="C11" s="371">
        <v>4864818</v>
      </c>
      <c r="D11" s="356" t="s">
        <v>13</v>
      </c>
      <c r="E11" s="119" t="s">
        <v>361</v>
      </c>
      <c r="F11" s="372">
        <v>100</v>
      </c>
      <c r="G11" s="635">
        <v>173471</v>
      </c>
      <c r="H11" s="636">
        <v>171028</v>
      </c>
      <c r="I11" s="378">
        <f>G11-H11</f>
        <v>2443</v>
      </c>
      <c r="J11" s="378">
        <f>$F11*I11</f>
        <v>244300</v>
      </c>
      <c r="K11" s="379">
        <f>J11/1000000</f>
        <v>0.2443</v>
      </c>
      <c r="L11" s="635">
        <v>91994</v>
      </c>
      <c r="M11" s="636">
        <v>91972</v>
      </c>
      <c r="N11" s="378">
        <f>L11-M11</f>
        <v>22</v>
      </c>
      <c r="O11" s="378">
        <f>$F11*N11</f>
        <v>2200</v>
      </c>
      <c r="P11" s="379">
        <f>O11/1000000</f>
        <v>0.0022</v>
      </c>
      <c r="Q11" s="184"/>
    </row>
    <row r="12" spans="1:17" ht="19.5" customHeight="1">
      <c r="A12" s="724">
        <v>4</v>
      </c>
      <c r="B12" s="714" t="s">
        <v>271</v>
      </c>
      <c r="C12" s="715">
        <v>4864842</v>
      </c>
      <c r="D12" s="716" t="s">
        <v>13</v>
      </c>
      <c r="E12" s="719" t="s">
        <v>361</v>
      </c>
      <c r="F12" s="725">
        <v>1000</v>
      </c>
      <c r="G12" s="635">
        <v>16753</v>
      </c>
      <c r="H12" s="636">
        <v>15812</v>
      </c>
      <c r="I12" s="378">
        <f>G12-H12</f>
        <v>941</v>
      </c>
      <c r="J12" s="378">
        <f>$F12*I12</f>
        <v>941000</v>
      </c>
      <c r="K12" s="379">
        <f>J12/1000000</f>
        <v>0.941</v>
      </c>
      <c r="L12" s="635">
        <v>17797</v>
      </c>
      <c r="M12" s="636">
        <v>17795</v>
      </c>
      <c r="N12" s="378">
        <f>L12-M12</f>
        <v>2</v>
      </c>
      <c r="O12" s="378">
        <f>$F12*N12</f>
        <v>2000</v>
      </c>
      <c r="P12" s="379">
        <f>O12/1000000</f>
        <v>0.002</v>
      </c>
      <c r="Q12" s="761" t="s">
        <v>413</v>
      </c>
    </row>
    <row r="13" spans="1:17" ht="19.5" customHeight="1">
      <c r="A13" s="724">
        <v>4</v>
      </c>
      <c r="B13" s="714" t="s">
        <v>271</v>
      </c>
      <c r="C13" s="715">
        <v>4864842</v>
      </c>
      <c r="D13" s="716" t="s">
        <v>13</v>
      </c>
      <c r="E13" s="719" t="s">
        <v>361</v>
      </c>
      <c r="F13" s="726">
        <v>937.5</v>
      </c>
      <c r="G13" s="635">
        <v>16777</v>
      </c>
      <c r="H13" s="636">
        <v>16753</v>
      </c>
      <c r="I13" s="378">
        <f>G13-H13</f>
        <v>24</v>
      </c>
      <c r="J13" s="378">
        <f>$F13*I13</f>
        <v>22500</v>
      </c>
      <c r="K13" s="379">
        <f>J13/1000000</f>
        <v>0.0225</v>
      </c>
      <c r="L13" s="635">
        <v>17797</v>
      </c>
      <c r="M13" s="636">
        <v>17797</v>
      </c>
      <c r="N13" s="378">
        <f>L13-M13</f>
        <v>0</v>
      </c>
      <c r="O13" s="378">
        <f>$F13*N13</f>
        <v>0</v>
      </c>
      <c r="P13" s="379">
        <f>O13/1000000</f>
        <v>0</v>
      </c>
      <c r="Q13" s="761"/>
    </row>
    <row r="14" spans="1:17" ht="19.5" customHeight="1">
      <c r="A14" s="330"/>
      <c r="B14" s="370" t="s">
        <v>272</v>
      </c>
      <c r="C14" s="371"/>
      <c r="D14" s="356"/>
      <c r="E14" s="106"/>
      <c r="F14" s="372"/>
      <c r="G14" s="332"/>
      <c r="H14" s="363"/>
      <c r="I14" s="363"/>
      <c r="J14" s="363"/>
      <c r="K14" s="380"/>
      <c r="L14" s="386"/>
      <c r="M14" s="387"/>
      <c r="N14" s="387"/>
      <c r="O14" s="387"/>
      <c r="P14" s="388"/>
      <c r="Q14" s="184"/>
    </row>
    <row r="15" spans="1:17" ht="19.5" customHeight="1">
      <c r="A15" s="330"/>
      <c r="B15" s="370"/>
      <c r="C15" s="371"/>
      <c r="D15" s="356"/>
      <c r="E15" s="106"/>
      <c r="F15" s="372"/>
      <c r="G15" s="332"/>
      <c r="H15" s="363"/>
      <c r="I15" s="363"/>
      <c r="J15" s="363"/>
      <c r="K15" s="380"/>
      <c r="L15" s="386"/>
      <c r="M15" s="387"/>
      <c r="N15" s="387"/>
      <c r="O15" s="387"/>
      <c r="P15" s="388"/>
      <c r="Q15" s="184"/>
    </row>
    <row r="16" spans="1:17" ht="19.5" customHeight="1">
      <c r="A16" s="330">
        <v>5</v>
      </c>
      <c r="B16" s="373" t="s">
        <v>273</v>
      </c>
      <c r="C16" s="371">
        <v>4864880</v>
      </c>
      <c r="D16" s="356" t="s">
        <v>13</v>
      </c>
      <c r="E16" s="119" t="s">
        <v>361</v>
      </c>
      <c r="F16" s="372">
        <v>-500</v>
      </c>
      <c r="G16" s="635">
        <v>993256</v>
      </c>
      <c r="H16" s="636">
        <v>993554</v>
      </c>
      <c r="I16" s="378">
        <f>G16-H16</f>
        <v>-298</v>
      </c>
      <c r="J16" s="378">
        <f>$F16*I16</f>
        <v>149000</v>
      </c>
      <c r="K16" s="379">
        <f>J16/1000000</f>
        <v>0.149</v>
      </c>
      <c r="L16" s="635">
        <v>943863</v>
      </c>
      <c r="M16" s="636">
        <v>944146</v>
      </c>
      <c r="N16" s="378">
        <f>L16-M16</f>
        <v>-283</v>
      </c>
      <c r="O16" s="378">
        <f>$F16*N16</f>
        <v>141500</v>
      </c>
      <c r="P16" s="379">
        <f>O16/1000000</f>
        <v>0.1415</v>
      </c>
      <c r="Q16" s="184"/>
    </row>
    <row r="17" spans="1:17" ht="19.5" customHeight="1">
      <c r="A17" s="330">
        <v>6</v>
      </c>
      <c r="B17" s="373" t="s">
        <v>274</v>
      </c>
      <c r="C17" s="371">
        <v>4864881</v>
      </c>
      <c r="D17" s="356" t="s">
        <v>13</v>
      </c>
      <c r="E17" s="119" t="s">
        <v>361</v>
      </c>
      <c r="F17" s="372">
        <v>-500</v>
      </c>
      <c r="G17" s="635">
        <v>994098</v>
      </c>
      <c r="H17" s="636">
        <v>994177</v>
      </c>
      <c r="I17" s="378">
        <f>G17-H17</f>
        <v>-79</v>
      </c>
      <c r="J17" s="378">
        <f>$F17*I17</f>
        <v>39500</v>
      </c>
      <c r="K17" s="379">
        <f>J17/1000000</f>
        <v>0.0395</v>
      </c>
      <c r="L17" s="635">
        <v>986629</v>
      </c>
      <c r="M17" s="636">
        <v>987004</v>
      </c>
      <c r="N17" s="378">
        <f>L17-M17</f>
        <v>-375</v>
      </c>
      <c r="O17" s="378">
        <f>$F17*N17</f>
        <v>187500</v>
      </c>
      <c r="P17" s="379">
        <f>O17/1000000</f>
        <v>0.1875</v>
      </c>
      <c r="Q17" s="184"/>
    </row>
    <row r="18" spans="1:17" ht="19.5" customHeight="1">
      <c r="A18" s="330">
        <v>7</v>
      </c>
      <c r="B18" s="373" t="s">
        <v>289</v>
      </c>
      <c r="C18" s="371">
        <v>4902572</v>
      </c>
      <c r="D18" s="356" t="s">
        <v>13</v>
      </c>
      <c r="E18" s="119" t="s">
        <v>361</v>
      </c>
      <c r="F18" s="372">
        <v>300</v>
      </c>
      <c r="G18" s="635">
        <v>999987</v>
      </c>
      <c r="H18" s="636">
        <v>999987</v>
      </c>
      <c r="I18" s="378">
        <f>G18-H18</f>
        <v>0</v>
      </c>
      <c r="J18" s="378">
        <f>$F18*I18</f>
        <v>0</v>
      </c>
      <c r="K18" s="379">
        <f>J18/1000000</f>
        <v>0</v>
      </c>
      <c r="L18" s="635">
        <v>999883</v>
      </c>
      <c r="M18" s="636">
        <v>999884</v>
      </c>
      <c r="N18" s="378">
        <f>L18-M18</f>
        <v>-1</v>
      </c>
      <c r="O18" s="378">
        <f>$F18*N18</f>
        <v>-300</v>
      </c>
      <c r="P18" s="379">
        <f>O18/1000000</f>
        <v>-0.0003</v>
      </c>
      <c r="Q18" s="184"/>
    </row>
    <row r="19" spans="1:17" ht="19.5" customHeight="1">
      <c r="A19" s="330"/>
      <c r="B19" s="370"/>
      <c r="C19" s="371"/>
      <c r="D19" s="356"/>
      <c r="E19" s="119"/>
      <c r="F19" s="372"/>
      <c r="G19" s="118"/>
      <c r="H19" s="106"/>
      <c r="I19" s="52"/>
      <c r="J19" s="52"/>
      <c r="K19" s="122"/>
      <c r="L19" s="389"/>
      <c r="M19" s="23"/>
      <c r="N19" s="23"/>
      <c r="O19" s="23"/>
      <c r="P19" s="30"/>
      <c r="Q19" s="184"/>
    </row>
    <row r="20" spans="1:17" ht="19.5" customHeight="1">
      <c r="A20" s="330"/>
      <c r="B20" s="370"/>
      <c r="C20" s="371"/>
      <c r="D20" s="356"/>
      <c r="E20" s="119"/>
      <c r="F20" s="372"/>
      <c r="G20" s="118"/>
      <c r="H20" s="106"/>
      <c r="I20" s="52"/>
      <c r="J20" s="52"/>
      <c r="K20" s="122"/>
      <c r="L20" s="389"/>
      <c r="M20" s="23"/>
      <c r="N20" s="23"/>
      <c r="O20" s="23"/>
      <c r="P20" s="30"/>
      <c r="Q20" s="184"/>
    </row>
    <row r="21" spans="1:17" ht="19.5" customHeight="1">
      <c r="A21" s="330"/>
      <c r="B21" s="373"/>
      <c r="C21" s="371"/>
      <c r="D21" s="356"/>
      <c r="E21" s="119"/>
      <c r="F21" s="372"/>
      <c r="G21" s="118"/>
      <c r="H21" s="106"/>
      <c r="I21" s="52"/>
      <c r="J21" s="52"/>
      <c r="K21" s="122"/>
      <c r="L21" s="389"/>
      <c r="M21" s="23"/>
      <c r="N21" s="23"/>
      <c r="O21" s="23"/>
      <c r="P21" s="30"/>
      <c r="Q21" s="184"/>
    </row>
    <row r="22" spans="1:17" ht="19.5" customHeight="1">
      <c r="A22" s="330"/>
      <c r="B22" s="370" t="s">
        <v>275</v>
      </c>
      <c r="C22" s="371"/>
      <c r="D22" s="356"/>
      <c r="E22" s="119"/>
      <c r="F22" s="374"/>
      <c r="G22" s="118"/>
      <c r="H22" s="106"/>
      <c r="I22" s="49"/>
      <c r="J22" s="53"/>
      <c r="K22" s="382">
        <f>SUM(K9:K21)</f>
        <v>1.5299</v>
      </c>
      <c r="L22" s="390"/>
      <c r="M22" s="387"/>
      <c r="N22" s="387"/>
      <c r="O22" s="387"/>
      <c r="P22" s="383">
        <f>SUM(P9:P21)</f>
        <v>0.33399999999999996</v>
      </c>
      <c r="Q22" s="184"/>
    </row>
    <row r="23" spans="1:17" ht="19.5" customHeight="1">
      <c r="A23" s="330"/>
      <c r="B23" s="370" t="s">
        <v>276</v>
      </c>
      <c r="C23" s="371"/>
      <c r="D23" s="356"/>
      <c r="E23" s="119"/>
      <c r="F23" s="374"/>
      <c r="G23" s="118"/>
      <c r="H23" s="106"/>
      <c r="I23" s="49"/>
      <c r="J23" s="49"/>
      <c r="K23" s="122"/>
      <c r="L23" s="389"/>
      <c r="M23" s="23"/>
      <c r="N23" s="23"/>
      <c r="O23" s="23"/>
      <c r="P23" s="30"/>
      <c r="Q23" s="184"/>
    </row>
    <row r="24" spans="1:17" ht="19.5" customHeight="1">
      <c r="A24" s="330"/>
      <c r="B24" s="370" t="s">
        <v>277</v>
      </c>
      <c r="C24" s="371"/>
      <c r="D24" s="356"/>
      <c r="E24" s="119"/>
      <c r="F24" s="374"/>
      <c r="G24" s="118"/>
      <c r="H24" s="106"/>
      <c r="I24" s="49"/>
      <c r="J24" s="49"/>
      <c r="K24" s="122"/>
      <c r="L24" s="389"/>
      <c r="M24" s="23"/>
      <c r="N24" s="23"/>
      <c r="O24" s="23"/>
      <c r="P24" s="30"/>
      <c r="Q24" s="184"/>
    </row>
    <row r="25" spans="1:17" ht="19.5" customHeight="1">
      <c r="A25" s="330">
        <v>8</v>
      </c>
      <c r="B25" s="373" t="s">
        <v>278</v>
      </c>
      <c r="C25" s="371">
        <v>4864794</v>
      </c>
      <c r="D25" s="356" t="s">
        <v>13</v>
      </c>
      <c r="E25" s="119" t="s">
        <v>361</v>
      </c>
      <c r="F25" s="372">
        <v>200</v>
      </c>
      <c r="G25" s="635">
        <v>952502</v>
      </c>
      <c r="H25" s="636">
        <v>954014</v>
      </c>
      <c r="I25" s="378">
        <f>G25-H25</f>
        <v>-1512</v>
      </c>
      <c r="J25" s="378">
        <f>$F25*I25</f>
        <v>-302400</v>
      </c>
      <c r="K25" s="379">
        <f>J25/1000000</f>
        <v>-0.3024</v>
      </c>
      <c r="L25" s="635">
        <v>991980</v>
      </c>
      <c r="M25" s="636">
        <v>991982</v>
      </c>
      <c r="N25" s="378">
        <f>L25-M25</f>
        <v>-2</v>
      </c>
      <c r="O25" s="378">
        <f>$F25*N25</f>
        <v>-400</v>
      </c>
      <c r="P25" s="379">
        <f>O25/1000000</f>
        <v>-0.0004</v>
      </c>
      <c r="Q25" s="184"/>
    </row>
    <row r="26" spans="1:17" ht="19.5" customHeight="1">
      <c r="A26" s="330">
        <v>9</v>
      </c>
      <c r="B26" s="373" t="s">
        <v>279</v>
      </c>
      <c r="C26" s="371">
        <v>4864795</v>
      </c>
      <c r="D26" s="356" t="s">
        <v>13</v>
      </c>
      <c r="E26" s="119" t="s">
        <v>361</v>
      </c>
      <c r="F26" s="372">
        <v>100</v>
      </c>
      <c r="G26" s="635">
        <v>871326</v>
      </c>
      <c r="H26" s="636">
        <v>881275</v>
      </c>
      <c r="I26" s="378">
        <f>G26-H26</f>
        <v>-9949</v>
      </c>
      <c r="J26" s="378">
        <f>$F26*I26</f>
        <v>-994900</v>
      </c>
      <c r="K26" s="379">
        <f>J26/1000000</f>
        <v>-0.9949</v>
      </c>
      <c r="L26" s="635">
        <v>928495</v>
      </c>
      <c r="M26" s="636">
        <v>928504</v>
      </c>
      <c r="N26" s="378">
        <f>L26-M26</f>
        <v>-9</v>
      </c>
      <c r="O26" s="378">
        <f>$F26*N26</f>
        <v>-900</v>
      </c>
      <c r="P26" s="379">
        <f>O26/1000000</f>
        <v>-0.0009</v>
      </c>
      <c r="Q26" s="184"/>
    </row>
    <row r="27" spans="1:17" ht="19.5" customHeight="1">
      <c r="A27" s="330"/>
      <c r="B27" s="373"/>
      <c r="C27" s="371"/>
      <c r="D27" s="356"/>
      <c r="E27" s="119"/>
      <c r="F27" s="372"/>
      <c r="G27" s="118"/>
      <c r="H27" s="106"/>
      <c r="I27" s="52"/>
      <c r="J27" s="52"/>
      <c r="K27" s="122"/>
      <c r="L27" s="389"/>
      <c r="M27" s="23"/>
      <c r="N27" s="23"/>
      <c r="O27" s="23"/>
      <c r="P27" s="30"/>
      <c r="Q27" s="184"/>
    </row>
    <row r="28" spans="1:17" ht="19.5" customHeight="1">
      <c r="A28" s="330"/>
      <c r="B28" s="370" t="s">
        <v>280</v>
      </c>
      <c r="C28" s="373"/>
      <c r="D28" s="356"/>
      <c r="E28" s="119"/>
      <c r="F28" s="374"/>
      <c r="G28" s="118"/>
      <c r="H28" s="106"/>
      <c r="I28" s="49"/>
      <c r="J28" s="53"/>
      <c r="K28" s="383">
        <f>SUM(K25:K27)</f>
        <v>-1.2973</v>
      </c>
      <c r="L28" s="390"/>
      <c r="M28" s="387"/>
      <c r="N28" s="387"/>
      <c r="O28" s="387"/>
      <c r="P28" s="383">
        <f>SUM(P25:P27)</f>
        <v>-0.0013</v>
      </c>
      <c r="Q28" s="184"/>
    </row>
    <row r="29" spans="1:17" ht="19.5" customHeight="1">
      <c r="A29" s="330"/>
      <c r="B29" s="370" t="s">
        <v>281</v>
      </c>
      <c r="C29" s="371"/>
      <c r="D29" s="356"/>
      <c r="E29" s="106"/>
      <c r="F29" s="372"/>
      <c r="G29" s="118"/>
      <c r="H29" s="106"/>
      <c r="I29" s="52"/>
      <c r="J29" s="48"/>
      <c r="K29" s="122"/>
      <c r="L29" s="389"/>
      <c r="M29" s="23"/>
      <c r="N29" s="23"/>
      <c r="O29" s="23"/>
      <c r="P29" s="30"/>
      <c r="Q29" s="184"/>
    </row>
    <row r="30" spans="1:17" ht="19.5" customHeight="1">
      <c r="A30" s="330"/>
      <c r="B30" s="370" t="s">
        <v>277</v>
      </c>
      <c r="C30" s="371"/>
      <c r="D30" s="356"/>
      <c r="E30" s="106"/>
      <c r="F30" s="372"/>
      <c r="G30" s="118"/>
      <c r="H30" s="106"/>
      <c r="I30" s="52"/>
      <c r="J30" s="48"/>
      <c r="K30" s="122"/>
      <c r="L30" s="389"/>
      <c r="M30" s="23"/>
      <c r="N30" s="23"/>
      <c r="O30" s="23"/>
      <c r="P30" s="30"/>
      <c r="Q30" s="184"/>
    </row>
    <row r="31" spans="1:17" ht="19.5" customHeight="1">
      <c r="A31" s="330">
        <v>10</v>
      </c>
      <c r="B31" s="373" t="s">
        <v>282</v>
      </c>
      <c r="C31" s="371">
        <v>4864819</v>
      </c>
      <c r="D31" s="356" t="s">
        <v>13</v>
      </c>
      <c r="E31" s="119" t="s">
        <v>361</v>
      </c>
      <c r="F31" s="375">
        <v>200</v>
      </c>
      <c r="G31" s="635">
        <v>170331</v>
      </c>
      <c r="H31" s="636">
        <v>167339</v>
      </c>
      <c r="I31" s="378">
        <f aca="true" t="shared" si="0" ref="I31:I36">G31-H31</f>
        <v>2992</v>
      </c>
      <c r="J31" s="378">
        <f aca="true" t="shared" si="1" ref="J31:J36">$F31*I31</f>
        <v>598400</v>
      </c>
      <c r="K31" s="379">
        <f aca="true" t="shared" si="2" ref="K31:K36">J31/1000000</f>
        <v>0.5984</v>
      </c>
      <c r="L31" s="635">
        <v>258656</v>
      </c>
      <c r="M31" s="636">
        <v>258649</v>
      </c>
      <c r="N31" s="378">
        <f aca="true" t="shared" si="3" ref="N31:N36">L31-M31</f>
        <v>7</v>
      </c>
      <c r="O31" s="378">
        <f aca="true" t="shared" si="4" ref="O31:O36">$F31*N31</f>
        <v>1400</v>
      </c>
      <c r="P31" s="379">
        <f aca="true" t="shared" si="5" ref="P31:P36">O31/1000000</f>
        <v>0.0014</v>
      </c>
      <c r="Q31" s="184"/>
    </row>
    <row r="32" spans="1:17" ht="19.5" customHeight="1">
      <c r="A32" s="330">
        <v>11</v>
      </c>
      <c r="B32" s="373" t="s">
        <v>283</v>
      </c>
      <c r="C32" s="371">
        <v>4864801</v>
      </c>
      <c r="D32" s="356" t="s">
        <v>13</v>
      </c>
      <c r="E32" s="119" t="s">
        <v>361</v>
      </c>
      <c r="F32" s="375">
        <v>200</v>
      </c>
      <c r="G32" s="635">
        <v>61528</v>
      </c>
      <c r="H32" s="636">
        <v>57645</v>
      </c>
      <c r="I32" s="378">
        <f t="shared" si="0"/>
        <v>3883</v>
      </c>
      <c r="J32" s="378">
        <f t="shared" si="1"/>
        <v>776600</v>
      </c>
      <c r="K32" s="379">
        <f t="shared" si="2"/>
        <v>0.7766</v>
      </c>
      <c r="L32" s="635">
        <v>40209</v>
      </c>
      <c r="M32" s="636">
        <v>40209</v>
      </c>
      <c r="N32" s="378">
        <f t="shared" si="3"/>
        <v>0</v>
      </c>
      <c r="O32" s="378">
        <f t="shared" si="4"/>
        <v>0</v>
      </c>
      <c r="P32" s="379">
        <f t="shared" si="5"/>
        <v>0</v>
      </c>
      <c r="Q32" s="184"/>
    </row>
    <row r="33" spans="1:17" ht="19.5" customHeight="1">
      <c r="A33" s="330">
        <v>12</v>
      </c>
      <c r="B33" s="373" t="s">
        <v>284</v>
      </c>
      <c r="C33" s="371">
        <v>4864820</v>
      </c>
      <c r="D33" s="356" t="s">
        <v>13</v>
      </c>
      <c r="E33" s="119" t="s">
        <v>361</v>
      </c>
      <c r="F33" s="375">
        <v>100</v>
      </c>
      <c r="G33" s="635">
        <v>87301</v>
      </c>
      <c r="H33" s="636">
        <v>79666</v>
      </c>
      <c r="I33" s="378">
        <f t="shared" si="0"/>
        <v>7635</v>
      </c>
      <c r="J33" s="378">
        <f t="shared" si="1"/>
        <v>763500</v>
      </c>
      <c r="K33" s="379">
        <f t="shared" si="2"/>
        <v>0.7635</v>
      </c>
      <c r="L33" s="635">
        <v>69975</v>
      </c>
      <c r="M33" s="636">
        <v>69980</v>
      </c>
      <c r="N33" s="378">
        <f t="shared" si="3"/>
        <v>-5</v>
      </c>
      <c r="O33" s="378">
        <f t="shared" si="4"/>
        <v>-500</v>
      </c>
      <c r="P33" s="379">
        <f t="shared" si="5"/>
        <v>-0.0005</v>
      </c>
      <c r="Q33" s="184"/>
    </row>
    <row r="34" spans="1:17" ht="19.5" customHeight="1">
      <c r="A34" s="330">
        <v>13</v>
      </c>
      <c r="B34" s="373" t="s">
        <v>285</v>
      </c>
      <c r="C34" s="371">
        <v>4865168</v>
      </c>
      <c r="D34" s="356" t="s">
        <v>13</v>
      </c>
      <c r="E34" s="119" t="s">
        <v>361</v>
      </c>
      <c r="F34" s="375">
        <v>1000</v>
      </c>
      <c r="G34" s="635">
        <v>987316</v>
      </c>
      <c r="H34" s="636">
        <v>987310</v>
      </c>
      <c r="I34" s="378">
        <f t="shared" si="0"/>
        <v>6</v>
      </c>
      <c r="J34" s="378">
        <f t="shared" si="1"/>
        <v>6000</v>
      </c>
      <c r="K34" s="379">
        <f t="shared" si="2"/>
        <v>0.006</v>
      </c>
      <c r="L34" s="635">
        <v>997819</v>
      </c>
      <c r="M34" s="636">
        <v>997816</v>
      </c>
      <c r="N34" s="378">
        <f t="shared" si="3"/>
        <v>3</v>
      </c>
      <c r="O34" s="378">
        <f t="shared" si="4"/>
        <v>3000</v>
      </c>
      <c r="P34" s="379">
        <f t="shared" si="5"/>
        <v>0.003</v>
      </c>
      <c r="Q34" s="184"/>
    </row>
    <row r="35" spans="1:17" ht="19.5" customHeight="1">
      <c r="A35" s="330">
        <v>14</v>
      </c>
      <c r="B35" s="373" t="s">
        <v>286</v>
      </c>
      <c r="C35" s="371">
        <v>4864802</v>
      </c>
      <c r="D35" s="356" t="s">
        <v>13</v>
      </c>
      <c r="E35" s="119" t="s">
        <v>361</v>
      </c>
      <c r="F35" s="375">
        <v>100</v>
      </c>
      <c r="G35" s="635">
        <v>982411</v>
      </c>
      <c r="H35" s="636">
        <v>983463</v>
      </c>
      <c r="I35" s="378">
        <f t="shared" si="0"/>
        <v>-1052</v>
      </c>
      <c r="J35" s="378">
        <f t="shared" si="1"/>
        <v>-105200</v>
      </c>
      <c r="K35" s="379">
        <f t="shared" si="2"/>
        <v>-0.1052</v>
      </c>
      <c r="L35" s="635">
        <v>7390</v>
      </c>
      <c r="M35" s="636">
        <v>7391</v>
      </c>
      <c r="N35" s="378">
        <f t="shared" si="3"/>
        <v>-1</v>
      </c>
      <c r="O35" s="378">
        <f t="shared" si="4"/>
        <v>-100</v>
      </c>
      <c r="P35" s="379">
        <f t="shared" si="5"/>
        <v>-0.0001</v>
      </c>
      <c r="Q35" s="184"/>
    </row>
    <row r="36" spans="1:17" ht="19.5" customHeight="1">
      <c r="A36" s="330">
        <v>15</v>
      </c>
      <c r="B36" s="373" t="s">
        <v>393</v>
      </c>
      <c r="C36" s="371">
        <v>5128400</v>
      </c>
      <c r="D36" s="356" t="s">
        <v>13</v>
      </c>
      <c r="E36" s="119" t="s">
        <v>361</v>
      </c>
      <c r="F36" s="375">
        <v>937.5</v>
      </c>
      <c r="G36" s="635">
        <v>999993</v>
      </c>
      <c r="H36" s="636">
        <v>1000040</v>
      </c>
      <c r="I36" s="378">
        <f t="shared" si="0"/>
        <v>-47</v>
      </c>
      <c r="J36" s="378">
        <f t="shared" si="1"/>
        <v>-44062.5</v>
      </c>
      <c r="K36" s="379">
        <f t="shared" si="2"/>
        <v>-0.0440625</v>
      </c>
      <c r="L36" s="635">
        <v>2834</v>
      </c>
      <c r="M36" s="636">
        <v>2773</v>
      </c>
      <c r="N36" s="378">
        <f t="shared" si="3"/>
        <v>61</v>
      </c>
      <c r="O36" s="378">
        <f t="shared" si="4"/>
        <v>57187.5</v>
      </c>
      <c r="P36" s="718">
        <f t="shared" si="5"/>
        <v>0.0571875</v>
      </c>
      <c r="Q36" s="184" t="s">
        <v>387</v>
      </c>
    </row>
    <row r="37" spans="1:17" ht="19.5" customHeight="1">
      <c r="A37" s="330"/>
      <c r="B37" s="370" t="s">
        <v>272</v>
      </c>
      <c r="C37" s="371"/>
      <c r="D37" s="356"/>
      <c r="E37" s="106"/>
      <c r="F37" s="372"/>
      <c r="G37" s="332"/>
      <c r="H37" s="363"/>
      <c r="I37" s="363"/>
      <c r="J37" s="381"/>
      <c r="K37" s="380"/>
      <c r="L37" s="386"/>
      <c r="M37" s="387"/>
      <c r="N37" s="387"/>
      <c r="O37" s="387"/>
      <c r="P37" s="388"/>
      <c r="Q37" s="184"/>
    </row>
    <row r="38" spans="1:17" ht="19.5" customHeight="1">
      <c r="A38" s="330">
        <v>16</v>
      </c>
      <c r="B38" s="714" t="s">
        <v>287</v>
      </c>
      <c r="C38" s="715">
        <v>4864882</v>
      </c>
      <c r="D38" s="716" t="s">
        <v>13</v>
      </c>
      <c r="E38" s="719" t="s">
        <v>361</v>
      </c>
      <c r="F38" s="717">
        <v>-500</v>
      </c>
      <c r="G38" s="635">
        <v>992142</v>
      </c>
      <c r="H38" s="636">
        <v>992222</v>
      </c>
      <c r="I38" s="378">
        <f>G38-H38</f>
        <v>-80</v>
      </c>
      <c r="J38" s="378">
        <f>$F38*I38</f>
        <v>40000</v>
      </c>
      <c r="K38" s="379">
        <f>J38/1000000</f>
        <v>0.04</v>
      </c>
      <c r="L38" s="635">
        <v>995715</v>
      </c>
      <c r="M38" s="636">
        <v>995715</v>
      </c>
      <c r="N38" s="378">
        <f>L38-M38</f>
        <v>0</v>
      </c>
      <c r="O38" s="378">
        <f>$F38*N38</f>
        <v>0</v>
      </c>
      <c r="P38" s="379">
        <f>O38/1000000</f>
        <v>0</v>
      </c>
      <c r="Q38" s="761" t="s">
        <v>411</v>
      </c>
    </row>
    <row r="39" spans="1:17" ht="19.5" customHeight="1">
      <c r="A39" s="330">
        <v>16</v>
      </c>
      <c r="B39" s="714" t="s">
        <v>287</v>
      </c>
      <c r="C39" s="715">
        <v>4864882</v>
      </c>
      <c r="D39" s="716" t="s">
        <v>13</v>
      </c>
      <c r="E39" s="719" t="s">
        <v>361</v>
      </c>
      <c r="F39" s="717">
        <v>-625</v>
      </c>
      <c r="G39" s="635">
        <v>992083</v>
      </c>
      <c r="H39" s="636">
        <v>992142</v>
      </c>
      <c r="I39" s="378">
        <f>G39-H39</f>
        <v>-59</v>
      </c>
      <c r="J39" s="378">
        <f>$F39*I39</f>
        <v>36875</v>
      </c>
      <c r="K39" s="762">
        <f>J39/1000000</f>
        <v>0.036875</v>
      </c>
      <c r="L39" s="635">
        <v>995715</v>
      </c>
      <c r="M39" s="636">
        <v>995715</v>
      </c>
      <c r="N39" s="378">
        <f>L39-M39</f>
        <v>0</v>
      </c>
      <c r="O39" s="378">
        <f>$F39*N39</f>
        <v>0</v>
      </c>
      <c r="P39" s="718">
        <f>O39/1000000</f>
        <v>0</v>
      </c>
      <c r="Q39" s="761"/>
    </row>
    <row r="40" spans="1:17" ht="19.5" customHeight="1">
      <c r="A40" s="330">
        <v>17</v>
      </c>
      <c r="B40" s="373" t="s">
        <v>290</v>
      </c>
      <c r="C40" s="371">
        <v>4902572</v>
      </c>
      <c r="D40" s="356" t="s">
        <v>13</v>
      </c>
      <c r="E40" s="119" t="s">
        <v>361</v>
      </c>
      <c r="F40" s="375">
        <v>-300</v>
      </c>
      <c r="G40" s="635">
        <v>999987</v>
      </c>
      <c r="H40" s="636">
        <v>999987</v>
      </c>
      <c r="I40" s="378">
        <f>G40-H40</f>
        <v>0</v>
      </c>
      <c r="J40" s="378">
        <f>$F40*I40</f>
        <v>0</v>
      </c>
      <c r="K40" s="379">
        <f>J40/1000000</f>
        <v>0</v>
      </c>
      <c r="L40" s="635">
        <v>999883</v>
      </c>
      <c r="M40" s="636">
        <v>999884</v>
      </c>
      <c r="N40" s="378">
        <f>L40-M40</f>
        <v>-1</v>
      </c>
      <c r="O40" s="378">
        <f>$F40*N40</f>
        <v>300</v>
      </c>
      <c r="P40" s="379">
        <f>O40/1000000</f>
        <v>0.0003</v>
      </c>
      <c r="Q40" s="184"/>
    </row>
    <row r="41" spans="1:17" ht="19.5" customHeight="1">
      <c r="A41" s="330"/>
      <c r="B41" s="370"/>
      <c r="C41" s="371"/>
      <c r="D41" s="371"/>
      <c r="E41" s="373"/>
      <c r="F41" s="371"/>
      <c r="G41" s="118"/>
      <c r="H41" s="52"/>
      <c r="I41" s="52"/>
      <c r="J41" s="52"/>
      <c r="K41" s="126"/>
      <c r="L41" s="46"/>
      <c r="M41" s="23"/>
      <c r="N41" s="23"/>
      <c r="O41" s="23"/>
      <c r="P41" s="30"/>
      <c r="Q41" s="184"/>
    </row>
    <row r="42" spans="1:17" ht="19.5" customHeight="1" thickBot="1">
      <c r="A42" s="376"/>
      <c r="B42" s="377" t="s">
        <v>288</v>
      </c>
      <c r="C42" s="377"/>
      <c r="D42" s="377"/>
      <c r="E42" s="377"/>
      <c r="F42" s="377"/>
      <c r="G42" s="128"/>
      <c r="H42" s="127"/>
      <c r="I42" s="127"/>
      <c r="J42" s="127"/>
      <c r="K42" s="619">
        <f>SUM(K31:K41)</f>
        <v>2.0721125000000002</v>
      </c>
      <c r="L42" s="391"/>
      <c r="M42" s="392"/>
      <c r="N42" s="392"/>
      <c r="O42" s="392"/>
      <c r="P42" s="384">
        <f>SUM(P31:P41)</f>
        <v>0.0612875</v>
      </c>
      <c r="Q42" s="185"/>
    </row>
    <row r="43" spans="1:16" ht="13.5" thickTop="1">
      <c r="A43" s="66"/>
      <c r="B43" s="2"/>
      <c r="C43" s="115"/>
      <c r="D43" s="66"/>
      <c r="E43" s="115"/>
      <c r="F43" s="10"/>
      <c r="G43" s="10"/>
      <c r="H43" s="10"/>
      <c r="I43" s="10"/>
      <c r="J43" s="10"/>
      <c r="K43" s="11"/>
      <c r="L43" s="393"/>
      <c r="M43" s="19"/>
      <c r="N43" s="19"/>
      <c r="O43" s="19"/>
      <c r="P43" s="19"/>
    </row>
    <row r="44" spans="11:16" ht="12.75">
      <c r="K44" s="19"/>
      <c r="L44" s="19"/>
      <c r="M44" s="19"/>
      <c r="N44" s="19"/>
      <c r="O44" s="19"/>
      <c r="P44" s="19"/>
    </row>
    <row r="45" spans="7:16" ht="12.75">
      <c r="G45" s="169"/>
      <c r="K45" s="19"/>
      <c r="L45" s="19"/>
      <c r="M45" s="19"/>
      <c r="N45" s="19"/>
      <c r="O45" s="19"/>
      <c r="P45" s="19"/>
    </row>
    <row r="46" spans="2:16" ht="21.75">
      <c r="B46" s="230" t="s">
        <v>347</v>
      </c>
      <c r="K46" s="395">
        <f>K22</f>
        <v>1.5299</v>
      </c>
      <c r="L46" s="394"/>
      <c r="M46" s="394"/>
      <c r="N46" s="394"/>
      <c r="O46" s="394"/>
      <c r="P46" s="395">
        <f>P22</f>
        <v>0.33399999999999996</v>
      </c>
    </row>
    <row r="47" spans="2:16" ht="21.75">
      <c r="B47" s="230" t="s">
        <v>348</v>
      </c>
      <c r="K47" s="395">
        <f>K28</f>
        <v>-1.2973</v>
      </c>
      <c r="L47" s="394"/>
      <c r="M47" s="394"/>
      <c r="N47" s="394"/>
      <c r="O47" s="394"/>
      <c r="P47" s="395">
        <f>P28</f>
        <v>-0.0013</v>
      </c>
    </row>
    <row r="48" spans="2:16" ht="21.75">
      <c r="B48" s="230" t="s">
        <v>349</v>
      </c>
      <c r="K48" s="395">
        <f>K42</f>
        <v>2.0721125000000002</v>
      </c>
      <c r="L48" s="394"/>
      <c r="M48" s="394"/>
      <c r="N48" s="394"/>
      <c r="O48" s="394"/>
      <c r="P48" s="613">
        <f>P42</f>
        <v>0.0612875</v>
      </c>
    </row>
  </sheetData>
  <sheetProtection/>
  <mergeCells count="2">
    <mergeCell ref="Q38:Q39"/>
    <mergeCell ref="Q12:Q13"/>
  </mergeCells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view="pageBreakPreview" zoomScale="70" zoomScaleNormal="75" zoomScaleSheetLayoutView="70" zoomScalePageLayoutView="0" workbookViewId="0" topLeftCell="C22">
      <selection activeCell="N48" sqref="N48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7109375" style="0" customWidth="1"/>
    <col min="8" max="8" width="13.8515625" style="0" customWidth="1"/>
    <col min="9" max="9" width="10.421875" style="0" customWidth="1"/>
    <col min="10" max="10" width="14.140625" style="0" customWidth="1"/>
    <col min="11" max="11" width="12.28125" style="0" customWidth="1"/>
    <col min="12" max="12" width="14.140625" style="0" customWidth="1"/>
    <col min="13" max="13" width="13.57421875" style="0" customWidth="1"/>
    <col min="14" max="14" width="9.421875" style="0" customWidth="1"/>
    <col min="15" max="15" width="15.140625" style="0" customWidth="1"/>
    <col min="16" max="16" width="12.8515625" style="0" customWidth="1"/>
    <col min="17" max="17" width="21.140625" style="0" customWidth="1"/>
    <col min="18" max="18" width="7.57421875" style="0" customWidth="1"/>
  </cols>
  <sheetData>
    <row r="1" ht="26.25">
      <c r="A1" s="1" t="s">
        <v>251</v>
      </c>
    </row>
    <row r="2" spans="1:16" ht="20.25">
      <c r="A2" s="404" t="s">
        <v>252</v>
      </c>
      <c r="P2" s="352" t="str">
        <f>NDPL!Q1</f>
        <v>MARCH-2012</v>
      </c>
    </row>
    <row r="3" spans="1:9" ht="18">
      <c r="A3" s="226" t="s">
        <v>366</v>
      </c>
      <c r="B3" s="226"/>
      <c r="C3" s="323"/>
      <c r="D3" s="324"/>
      <c r="E3" s="324"/>
      <c r="F3" s="323"/>
      <c r="G3" s="323"/>
      <c r="H3" s="323"/>
      <c r="I3" s="323"/>
    </row>
    <row r="4" spans="1:16" ht="24" thickBot="1">
      <c r="A4" s="3"/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39.75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01/04/12</v>
      </c>
      <c r="H5" s="41" t="str">
        <f>NDPL!H5</f>
        <v>INTIAL READING 01/03/12</v>
      </c>
      <c r="I5" s="41" t="s">
        <v>4</v>
      </c>
      <c r="J5" s="41" t="s">
        <v>5</v>
      </c>
      <c r="K5" s="41" t="s">
        <v>6</v>
      </c>
      <c r="L5" s="43" t="str">
        <f>NDPL!G5</f>
        <v>FINAL READING 01/04/12</v>
      </c>
      <c r="M5" s="41" t="str">
        <f>NDPL!H5</f>
        <v>INTIAL READING 01/03/12</v>
      </c>
      <c r="N5" s="41" t="s">
        <v>4</v>
      </c>
      <c r="O5" s="41" t="s">
        <v>5</v>
      </c>
      <c r="P5" s="42" t="s">
        <v>6</v>
      </c>
      <c r="Q5" s="42" t="s">
        <v>324</v>
      </c>
    </row>
    <row r="6" ht="14.25" thickBot="1" thickTop="1"/>
    <row r="7" spans="1:17" ht="13.5" thickTop="1">
      <c r="A7" s="26"/>
      <c r="B7" s="139"/>
      <c r="C7" s="27"/>
      <c r="D7" s="27"/>
      <c r="E7" s="27"/>
      <c r="F7" s="37"/>
      <c r="G7" s="26"/>
      <c r="H7" s="27"/>
      <c r="I7" s="27"/>
      <c r="J7" s="27"/>
      <c r="K7" s="37"/>
      <c r="L7" s="26"/>
      <c r="M7" s="27"/>
      <c r="N7" s="27"/>
      <c r="O7" s="27"/>
      <c r="P7" s="37"/>
      <c r="Q7" s="183"/>
    </row>
    <row r="8" spans="1:17" ht="18">
      <c r="A8" s="145"/>
      <c r="B8" s="645" t="s">
        <v>297</v>
      </c>
      <c r="C8" s="643"/>
      <c r="D8" s="148"/>
      <c r="E8" s="148"/>
      <c r="F8" s="150"/>
      <c r="G8" s="161"/>
      <c r="H8" s="21"/>
      <c r="I8" s="81"/>
      <c r="J8" s="81"/>
      <c r="K8" s="83"/>
      <c r="L8" s="82"/>
      <c r="M8" s="80"/>
      <c r="N8" s="81"/>
      <c r="O8" s="81"/>
      <c r="P8" s="83"/>
      <c r="Q8" s="184"/>
    </row>
    <row r="9" spans="1:17" ht="18">
      <c r="A9" s="152"/>
      <c r="B9" s="646" t="s">
        <v>298</v>
      </c>
      <c r="C9" s="647" t="s">
        <v>292</v>
      </c>
      <c r="D9" s="153"/>
      <c r="E9" s="148"/>
      <c r="F9" s="150"/>
      <c r="G9" s="25"/>
      <c r="H9" s="21"/>
      <c r="I9" s="81"/>
      <c r="J9" s="81"/>
      <c r="K9" s="83"/>
      <c r="L9" s="224"/>
      <c r="M9" s="81"/>
      <c r="N9" s="81"/>
      <c r="O9" s="81"/>
      <c r="P9" s="83"/>
      <c r="Q9" s="184"/>
    </row>
    <row r="10" spans="1:17" ht="20.25">
      <c r="A10" s="630">
        <v>1</v>
      </c>
      <c r="B10" s="642" t="s">
        <v>293</v>
      </c>
      <c r="C10" s="643">
        <v>4902497</v>
      </c>
      <c r="D10" s="704" t="s">
        <v>13</v>
      </c>
      <c r="E10" s="148" t="s">
        <v>370</v>
      </c>
      <c r="F10" s="644">
        <v>2000</v>
      </c>
      <c r="G10" s="635">
        <v>6102</v>
      </c>
      <c r="H10" s="636">
        <v>6539</v>
      </c>
      <c r="I10" s="636">
        <f>G10-H10</f>
        <v>-437</v>
      </c>
      <c r="J10" s="636">
        <f>$F10*I10</f>
        <v>-874000</v>
      </c>
      <c r="K10" s="636">
        <f>J10/1000000</f>
        <v>-0.874</v>
      </c>
      <c r="L10" s="635">
        <v>999985</v>
      </c>
      <c r="M10" s="636">
        <v>1000013</v>
      </c>
      <c r="N10" s="604">
        <f>L10-M10</f>
        <v>-28</v>
      </c>
      <c r="O10" s="604">
        <f>$F10*N10</f>
        <v>-56000</v>
      </c>
      <c r="P10" s="606">
        <f>O10/1000000</f>
        <v>-0.056</v>
      </c>
      <c r="Q10" s="184"/>
    </row>
    <row r="11" spans="1:17" ht="20.25">
      <c r="A11" s="630">
        <v>2</v>
      </c>
      <c r="B11" s="642" t="s">
        <v>295</v>
      </c>
      <c r="C11" s="643">
        <v>4902498</v>
      </c>
      <c r="D11" s="704" t="s">
        <v>13</v>
      </c>
      <c r="E11" s="148" t="s">
        <v>370</v>
      </c>
      <c r="F11" s="644">
        <v>2000</v>
      </c>
      <c r="G11" s="635">
        <v>8704</v>
      </c>
      <c r="H11" s="636">
        <v>8052</v>
      </c>
      <c r="I11" s="636">
        <f>G11-H11</f>
        <v>652</v>
      </c>
      <c r="J11" s="636">
        <f>$F11*I11</f>
        <v>1304000</v>
      </c>
      <c r="K11" s="636">
        <f>J11/1000000</f>
        <v>1.304</v>
      </c>
      <c r="L11" s="635">
        <v>137</v>
      </c>
      <c r="M11" s="636">
        <v>55</v>
      </c>
      <c r="N11" s="604">
        <f>L11-M11</f>
        <v>82</v>
      </c>
      <c r="O11" s="604">
        <f>$F11*N11</f>
        <v>164000</v>
      </c>
      <c r="P11" s="606">
        <f>O11/1000000</f>
        <v>0.164</v>
      </c>
      <c r="Q11" s="184"/>
    </row>
    <row r="12" spans="1:17" ht="14.25">
      <c r="A12" s="118"/>
      <c r="B12" s="154"/>
      <c r="C12" s="136"/>
      <c r="D12" s="704"/>
      <c r="E12" s="155"/>
      <c r="F12" s="156"/>
      <c r="G12" s="162"/>
      <c r="H12" s="163"/>
      <c r="I12" s="81"/>
      <c r="J12" s="81"/>
      <c r="K12" s="83"/>
      <c r="L12" s="224"/>
      <c r="M12" s="81"/>
      <c r="N12" s="81"/>
      <c r="O12" s="81"/>
      <c r="P12" s="83"/>
      <c r="Q12" s="184"/>
    </row>
    <row r="13" spans="1:17" ht="14.25">
      <c r="A13" s="118"/>
      <c r="B13" s="157"/>
      <c r="C13" s="136"/>
      <c r="D13" s="704"/>
      <c r="E13" s="155"/>
      <c r="F13" s="156"/>
      <c r="G13" s="162"/>
      <c r="H13" s="163"/>
      <c r="I13" s="81"/>
      <c r="J13" s="81"/>
      <c r="K13" s="83"/>
      <c r="L13" s="224"/>
      <c r="M13" s="81"/>
      <c r="N13" s="81"/>
      <c r="O13" s="81"/>
      <c r="P13" s="83"/>
      <c r="Q13" s="184"/>
    </row>
    <row r="14" spans="1:17" ht="14.25">
      <c r="A14" s="118"/>
      <c r="B14" s="154"/>
      <c r="C14" s="136"/>
      <c r="D14" s="704"/>
      <c r="E14" s="155"/>
      <c r="F14" s="156"/>
      <c r="G14" s="162"/>
      <c r="H14" s="163"/>
      <c r="I14" s="81"/>
      <c r="J14" s="81"/>
      <c r="K14" s="83"/>
      <c r="L14" s="224"/>
      <c r="M14" s="81"/>
      <c r="N14" s="81"/>
      <c r="O14" s="81"/>
      <c r="P14" s="83"/>
      <c r="Q14" s="184"/>
    </row>
    <row r="15" spans="1:17" ht="18">
      <c r="A15" s="118"/>
      <c r="B15" s="154"/>
      <c r="C15" s="136"/>
      <c r="D15" s="704"/>
      <c r="E15" s="155"/>
      <c r="F15" s="156"/>
      <c r="G15" s="162"/>
      <c r="H15" s="658" t="s">
        <v>333</v>
      </c>
      <c r="I15" s="637"/>
      <c r="J15" s="378"/>
      <c r="K15" s="638">
        <f>SUM(K10:K11)</f>
        <v>0.43000000000000005</v>
      </c>
      <c r="L15" s="224"/>
      <c r="M15" s="659" t="s">
        <v>333</v>
      </c>
      <c r="N15" s="639"/>
      <c r="O15" s="634"/>
      <c r="P15" s="640">
        <f>SUM(P10:P11)</f>
        <v>0.10800000000000001</v>
      </c>
      <c r="Q15" s="184"/>
    </row>
    <row r="16" spans="1:17" ht="18">
      <c r="A16" s="118"/>
      <c r="B16" s="399" t="s">
        <v>12</v>
      </c>
      <c r="C16" s="398"/>
      <c r="D16" s="704"/>
      <c r="E16" s="155"/>
      <c r="F16" s="156"/>
      <c r="G16" s="162"/>
      <c r="H16" s="163"/>
      <c r="I16" s="81"/>
      <c r="J16" s="81"/>
      <c r="K16" s="83"/>
      <c r="L16" s="224"/>
      <c r="M16" s="81"/>
      <c r="N16" s="81"/>
      <c r="O16" s="81"/>
      <c r="P16" s="83"/>
      <c r="Q16" s="184"/>
    </row>
    <row r="17" spans="1:17" ht="18">
      <c r="A17" s="158"/>
      <c r="B17" s="264" t="s">
        <v>299</v>
      </c>
      <c r="C17" s="188" t="s">
        <v>292</v>
      </c>
      <c r="D17" s="705"/>
      <c r="E17" s="155"/>
      <c r="F17" s="160"/>
      <c r="G17" s="25"/>
      <c r="H17" s="21"/>
      <c r="I17" s="81"/>
      <c r="J17" s="81"/>
      <c r="K17" s="83"/>
      <c r="L17" s="224"/>
      <c r="M17" s="81"/>
      <c r="N17" s="81"/>
      <c r="O17" s="81"/>
      <c r="P17" s="83"/>
      <c r="Q17" s="184"/>
    </row>
    <row r="18" spans="1:17" ht="20.25">
      <c r="A18" s="332">
        <v>3</v>
      </c>
      <c r="B18" s="397" t="s">
        <v>293</v>
      </c>
      <c r="C18" s="398">
        <v>4902505</v>
      </c>
      <c r="D18" s="704" t="s">
        <v>13</v>
      </c>
      <c r="E18" s="148" t="s">
        <v>370</v>
      </c>
      <c r="F18" s="648">
        <v>1000</v>
      </c>
      <c r="G18" s="635"/>
      <c r="H18" s="636"/>
      <c r="I18" s="636">
        <f>G18-H18</f>
        <v>0</v>
      </c>
      <c r="J18" s="636">
        <f>$F18*I18</f>
        <v>0</v>
      </c>
      <c r="K18" s="636">
        <f>J18/1000000</f>
        <v>0</v>
      </c>
      <c r="L18" s="635"/>
      <c r="M18" s="636"/>
      <c r="N18" s="604">
        <f>L18-M18</f>
        <v>0</v>
      </c>
      <c r="O18" s="604">
        <f>$F18*N18</f>
        <v>0</v>
      </c>
      <c r="P18" s="606">
        <f>O18/1000000</f>
        <v>0</v>
      </c>
      <c r="Q18" s="184"/>
    </row>
    <row r="19" spans="1:17" ht="20.25" customHeight="1">
      <c r="A19" s="332">
        <v>4</v>
      </c>
      <c r="B19" s="397" t="s">
        <v>295</v>
      </c>
      <c r="C19" s="398">
        <v>4902506</v>
      </c>
      <c r="D19" s="704" t="s">
        <v>13</v>
      </c>
      <c r="E19" s="148" t="s">
        <v>370</v>
      </c>
      <c r="F19" s="648">
        <v>1000</v>
      </c>
      <c r="G19" s="635">
        <v>985515</v>
      </c>
      <c r="H19" s="636">
        <v>985552</v>
      </c>
      <c r="I19" s="636">
        <f>G19-H19</f>
        <v>-37</v>
      </c>
      <c r="J19" s="636">
        <f>$F19*I19</f>
        <v>-37000</v>
      </c>
      <c r="K19" s="636">
        <f>J19/1000000</f>
        <v>-0.037</v>
      </c>
      <c r="L19" s="635">
        <v>986183</v>
      </c>
      <c r="M19" s="636">
        <v>988909</v>
      </c>
      <c r="N19" s="604">
        <f>L19-M19</f>
        <v>-2726</v>
      </c>
      <c r="O19" s="604">
        <f>$F19*N19</f>
        <v>-2726000</v>
      </c>
      <c r="P19" s="606">
        <f>O19/1000000</f>
        <v>-2.726</v>
      </c>
      <c r="Q19" s="621"/>
    </row>
    <row r="20" spans="1:17" ht="12.75">
      <c r="A20" s="25"/>
      <c r="B20" s="21"/>
      <c r="C20" s="21"/>
      <c r="D20" s="21"/>
      <c r="E20" s="21"/>
      <c r="F20" s="125"/>
      <c r="G20" s="25"/>
      <c r="H20" s="21"/>
      <c r="I20" s="21"/>
      <c r="J20" s="21"/>
      <c r="K20" s="125"/>
      <c r="L20" s="102"/>
      <c r="M20" s="23"/>
      <c r="N20" s="21"/>
      <c r="O20" s="21"/>
      <c r="P20" s="125"/>
      <c r="Q20" s="184"/>
    </row>
    <row r="21" spans="1:17" ht="12.75">
      <c r="A21" s="25"/>
      <c r="B21" s="21"/>
      <c r="C21" s="21"/>
      <c r="D21" s="21"/>
      <c r="E21" s="21"/>
      <c r="F21" s="21"/>
      <c r="G21" s="25"/>
      <c r="H21" s="21"/>
      <c r="I21" s="21"/>
      <c r="J21" s="21"/>
      <c r="K21" s="21"/>
      <c r="L21" s="102"/>
      <c r="M21" s="23"/>
      <c r="N21" s="21"/>
      <c r="O21" s="21"/>
      <c r="P21" s="125"/>
      <c r="Q21" s="184"/>
    </row>
    <row r="22" spans="1:17" ht="12.75">
      <c r="A22" s="25"/>
      <c r="B22" s="21"/>
      <c r="C22" s="21"/>
      <c r="D22" s="21"/>
      <c r="E22" s="21"/>
      <c r="F22" s="21"/>
      <c r="G22" s="25"/>
      <c r="H22" s="21"/>
      <c r="I22" s="21"/>
      <c r="J22" s="21"/>
      <c r="K22" s="21"/>
      <c r="L22" s="25"/>
      <c r="M22" s="21"/>
      <c r="N22" s="21"/>
      <c r="O22" s="21"/>
      <c r="P22" s="125"/>
      <c r="Q22" s="184"/>
    </row>
    <row r="23" spans="1:17" ht="18">
      <c r="A23" s="25"/>
      <c r="B23" s="21"/>
      <c r="C23" s="21"/>
      <c r="D23" s="21"/>
      <c r="E23" s="21"/>
      <c r="F23" s="21"/>
      <c r="G23" s="25"/>
      <c r="H23" s="661" t="s">
        <v>333</v>
      </c>
      <c r="I23" s="660"/>
      <c r="J23" s="535"/>
      <c r="K23" s="641">
        <f>SUM(K18:K19)</f>
        <v>-0.037</v>
      </c>
      <c r="L23" s="25"/>
      <c r="M23" s="661" t="s">
        <v>333</v>
      </c>
      <c r="N23" s="641"/>
      <c r="O23" s="535"/>
      <c r="P23" s="641">
        <f>SUM(P18:P19)</f>
        <v>-2.726</v>
      </c>
      <c r="Q23" s="184"/>
    </row>
    <row r="24" spans="1:17" ht="12.75">
      <c r="A24" s="25"/>
      <c r="B24" s="21"/>
      <c r="C24" s="21"/>
      <c r="D24" s="21"/>
      <c r="E24" s="21"/>
      <c r="F24" s="21"/>
      <c r="G24" s="25"/>
      <c r="H24" s="21"/>
      <c r="I24" s="21"/>
      <c r="J24" s="21"/>
      <c r="K24" s="21"/>
      <c r="L24" s="25"/>
      <c r="M24" s="21"/>
      <c r="N24" s="21"/>
      <c r="O24" s="21"/>
      <c r="P24" s="125"/>
      <c r="Q24" s="184"/>
    </row>
    <row r="25" spans="1:17" ht="13.5" thickBot="1">
      <c r="A25" s="31"/>
      <c r="B25" s="32"/>
      <c r="C25" s="32"/>
      <c r="D25" s="32"/>
      <c r="E25" s="32"/>
      <c r="F25" s="32"/>
      <c r="G25" s="31"/>
      <c r="H25" s="32"/>
      <c r="I25" s="241"/>
      <c r="J25" s="32"/>
      <c r="K25" s="242"/>
      <c r="L25" s="31"/>
      <c r="M25" s="32"/>
      <c r="N25" s="241"/>
      <c r="O25" s="32"/>
      <c r="P25" s="242"/>
      <c r="Q25" s="185"/>
    </row>
    <row r="26" ht="13.5" thickTop="1"/>
    <row r="30" spans="1:16" ht="18">
      <c r="A30" s="649" t="s">
        <v>301</v>
      </c>
      <c r="B30" s="227"/>
      <c r="C30" s="227"/>
      <c r="D30" s="227"/>
      <c r="E30" s="227"/>
      <c r="F30" s="227"/>
      <c r="K30" s="164">
        <f>(K15+K23)</f>
        <v>0.39300000000000007</v>
      </c>
      <c r="L30" s="165"/>
      <c r="M30" s="165"/>
      <c r="N30" s="165"/>
      <c r="O30" s="165"/>
      <c r="P30" s="164">
        <f>(P15+P23)</f>
        <v>-2.618</v>
      </c>
    </row>
    <row r="33" spans="1:2" ht="18">
      <c r="A33" s="649" t="s">
        <v>302</v>
      </c>
      <c r="B33" s="649" t="s">
        <v>303</v>
      </c>
    </row>
    <row r="34" spans="1:16" ht="18">
      <c r="A34" s="243"/>
      <c r="B34" s="243"/>
      <c r="H34" s="189" t="s">
        <v>304</v>
      </c>
      <c r="I34" s="227"/>
      <c r="J34" s="189"/>
      <c r="K34" s="339">
        <v>0</v>
      </c>
      <c r="L34" s="339"/>
      <c r="M34" s="339"/>
      <c r="N34" s="339"/>
      <c r="O34" s="339"/>
      <c r="P34" s="339">
        <v>0</v>
      </c>
    </row>
    <row r="35" spans="8:16" ht="18">
      <c r="H35" s="189" t="s">
        <v>305</v>
      </c>
      <c r="I35" s="227"/>
      <c r="J35" s="189"/>
      <c r="K35" s="339">
        <f>BRPL!K17</f>
        <v>0</v>
      </c>
      <c r="L35" s="339"/>
      <c r="M35" s="339"/>
      <c r="N35" s="339"/>
      <c r="O35" s="339"/>
      <c r="P35" s="339">
        <f>BRPL!P17</f>
        <v>0</v>
      </c>
    </row>
    <row r="36" spans="8:16" ht="18">
      <c r="H36" s="189" t="s">
        <v>306</v>
      </c>
      <c r="I36" s="227"/>
      <c r="J36" s="189"/>
      <c r="K36" s="227">
        <f>BYPL!K32</f>
        <v>-0.21359999999999998</v>
      </c>
      <c r="L36" s="227"/>
      <c r="M36" s="650"/>
      <c r="N36" s="227"/>
      <c r="O36" s="227"/>
      <c r="P36" s="227">
        <f>BYPL!P32</f>
        <v>-2.8295999999999992</v>
      </c>
    </row>
    <row r="37" spans="8:16" ht="18">
      <c r="H37" s="189" t="s">
        <v>307</v>
      </c>
      <c r="I37" s="227"/>
      <c r="J37" s="189"/>
      <c r="K37" s="227">
        <f>NDMC!K31</f>
        <v>0.153</v>
      </c>
      <c r="L37" s="227"/>
      <c r="M37" s="227"/>
      <c r="N37" s="227"/>
      <c r="O37" s="227"/>
      <c r="P37" s="227">
        <f>NDMC!P31</f>
        <v>-0.5081</v>
      </c>
    </row>
    <row r="38" spans="8:16" ht="18">
      <c r="H38" s="189" t="s">
        <v>308</v>
      </c>
      <c r="I38" s="227"/>
      <c r="J38" s="189"/>
      <c r="K38" s="227"/>
      <c r="L38" s="227"/>
      <c r="M38" s="227"/>
      <c r="N38" s="227"/>
      <c r="O38" s="227"/>
      <c r="P38" s="227"/>
    </row>
    <row r="39" spans="8:16" ht="18">
      <c r="H39" s="651" t="s">
        <v>309</v>
      </c>
      <c r="I39" s="189"/>
      <c r="J39" s="189"/>
      <c r="K39" s="189">
        <f>SUM(K34:K38)</f>
        <v>-0.06059999999999999</v>
      </c>
      <c r="L39" s="227"/>
      <c r="M39" s="227"/>
      <c r="N39" s="227"/>
      <c r="O39" s="227"/>
      <c r="P39" s="189">
        <f>SUM(P34:P38)</f>
        <v>-3.337699999999999</v>
      </c>
    </row>
    <row r="40" spans="8:16" ht="18">
      <c r="H40" s="227"/>
      <c r="I40" s="227"/>
      <c r="J40" s="227"/>
      <c r="K40" s="227"/>
      <c r="L40" s="227"/>
      <c r="M40" s="227"/>
      <c r="N40" s="227"/>
      <c r="O40" s="227"/>
      <c r="P40" s="227"/>
    </row>
    <row r="41" spans="1:16" ht="18">
      <c r="A41" s="649" t="s">
        <v>334</v>
      </c>
      <c r="B41" s="138"/>
      <c r="C41" s="138"/>
      <c r="D41" s="138"/>
      <c r="E41" s="138"/>
      <c r="F41" s="138"/>
      <c r="G41" s="138"/>
      <c r="H41" s="189"/>
      <c r="I41" s="652"/>
      <c r="J41" s="189"/>
      <c r="K41" s="652">
        <f>K30+K39</f>
        <v>0.3324000000000001</v>
      </c>
      <c r="L41" s="227"/>
      <c r="M41" s="227"/>
      <c r="N41" s="227"/>
      <c r="O41" s="227"/>
      <c r="P41" s="652">
        <f>P30+P39</f>
        <v>-5.955699999999998</v>
      </c>
    </row>
    <row r="42" spans="1:10" ht="18">
      <c r="A42" s="189"/>
      <c r="B42" s="137"/>
      <c r="C42" s="138"/>
      <c r="D42" s="138"/>
      <c r="E42" s="138"/>
      <c r="F42" s="138"/>
      <c r="G42" s="138"/>
      <c r="H42" s="138"/>
      <c r="I42" s="167"/>
      <c r="J42" s="138"/>
    </row>
    <row r="43" spans="1:10" ht="18">
      <c r="A43" s="651" t="s">
        <v>310</v>
      </c>
      <c r="B43" s="189" t="s">
        <v>311</v>
      </c>
      <c r="C43" s="138"/>
      <c r="D43" s="138"/>
      <c r="E43" s="138"/>
      <c r="F43" s="138"/>
      <c r="G43" s="138"/>
      <c r="H43" s="138"/>
      <c r="I43" s="167"/>
      <c r="J43" s="138"/>
    </row>
    <row r="44" spans="1:10" ht="12.75">
      <c r="A44" s="166"/>
      <c r="B44" s="137"/>
      <c r="C44" s="138"/>
      <c r="D44" s="138"/>
      <c r="E44" s="138"/>
      <c r="F44" s="138"/>
      <c r="G44" s="138"/>
      <c r="H44" s="138"/>
      <c r="I44" s="167"/>
      <c r="J44" s="138"/>
    </row>
    <row r="45" spans="1:16" ht="18">
      <c r="A45" s="653" t="s">
        <v>312</v>
      </c>
      <c r="B45" s="654" t="s">
        <v>313</v>
      </c>
      <c r="C45" s="655" t="s">
        <v>314</v>
      </c>
      <c r="D45" s="654"/>
      <c r="E45" s="654"/>
      <c r="F45" s="654"/>
      <c r="G45" s="535">
        <v>28.3068</v>
      </c>
      <c r="H45" s="654" t="s">
        <v>315</v>
      </c>
      <c r="I45" s="654"/>
      <c r="J45" s="656"/>
      <c r="K45" s="654">
        <f>($K$41*G45)/100</f>
        <v>0.09409180320000003</v>
      </c>
      <c r="L45" s="654"/>
      <c r="M45" s="654"/>
      <c r="N45" s="654"/>
      <c r="O45" s="654"/>
      <c r="P45" s="654">
        <f>($P$41*G45)/100</f>
        <v>-1.6858680875999994</v>
      </c>
    </row>
    <row r="46" spans="1:16" ht="18">
      <c r="A46" s="653" t="s">
        <v>316</v>
      </c>
      <c r="B46" s="654" t="s">
        <v>371</v>
      </c>
      <c r="C46" s="655" t="s">
        <v>314</v>
      </c>
      <c r="D46" s="654"/>
      <c r="E46" s="654"/>
      <c r="F46" s="654"/>
      <c r="G46" s="535">
        <v>42.0274</v>
      </c>
      <c r="H46" s="654" t="s">
        <v>315</v>
      </c>
      <c r="I46" s="654"/>
      <c r="J46" s="656"/>
      <c r="K46" s="654">
        <f>($K$41*G46)/100</f>
        <v>0.13969907760000003</v>
      </c>
      <c r="L46" s="654"/>
      <c r="M46" s="654"/>
      <c r="N46" s="654"/>
      <c r="O46" s="654"/>
      <c r="P46" s="654">
        <f>($P$41*G46)/100</f>
        <v>-2.5030258617999994</v>
      </c>
    </row>
    <row r="47" spans="1:16" ht="18">
      <c r="A47" s="653" t="s">
        <v>317</v>
      </c>
      <c r="B47" s="654" t="s">
        <v>372</v>
      </c>
      <c r="C47" s="655" t="s">
        <v>314</v>
      </c>
      <c r="D47" s="654"/>
      <c r="E47" s="654"/>
      <c r="F47" s="654"/>
      <c r="G47" s="535">
        <v>23.4025</v>
      </c>
      <c r="H47" s="654" t="s">
        <v>315</v>
      </c>
      <c r="I47" s="654"/>
      <c r="J47" s="656"/>
      <c r="K47" s="654">
        <f>($K$41*G47)/100</f>
        <v>0.07778991000000002</v>
      </c>
      <c r="L47" s="654"/>
      <c r="M47" s="654"/>
      <c r="N47" s="654"/>
      <c r="O47" s="654"/>
      <c r="P47" s="654">
        <f>($P$41*G47)/100</f>
        <v>-1.3937826924999996</v>
      </c>
    </row>
    <row r="48" spans="1:16" ht="18">
      <c r="A48" s="653" t="s">
        <v>318</v>
      </c>
      <c r="B48" s="654" t="s">
        <v>373</v>
      </c>
      <c r="C48" s="655" t="s">
        <v>314</v>
      </c>
      <c r="D48" s="654"/>
      <c r="E48" s="654"/>
      <c r="F48" s="654"/>
      <c r="G48" s="535">
        <v>5.3466</v>
      </c>
      <c r="H48" s="654" t="s">
        <v>315</v>
      </c>
      <c r="I48" s="654"/>
      <c r="J48" s="656"/>
      <c r="K48" s="654">
        <f>($K$41*G48)/100</f>
        <v>0.017772098400000002</v>
      </c>
      <c r="L48" s="654"/>
      <c r="M48" s="654"/>
      <c r="N48" s="654"/>
      <c r="O48" s="654"/>
      <c r="P48" s="654">
        <f>($P$41*G48)/100</f>
        <v>-0.3184274561999999</v>
      </c>
    </row>
    <row r="49" spans="1:16" ht="18">
      <c r="A49" s="653" t="s">
        <v>319</v>
      </c>
      <c r="B49" s="654" t="s">
        <v>374</v>
      </c>
      <c r="C49" s="655" t="s">
        <v>314</v>
      </c>
      <c r="D49" s="654"/>
      <c r="E49" s="654"/>
      <c r="F49" s="654"/>
      <c r="G49" s="535">
        <v>0.9167</v>
      </c>
      <c r="H49" s="654" t="s">
        <v>315</v>
      </c>
      <c r="I49" s="654"/>
      <c r="J49" s="656"/>
      <c r="K49" s="654">
        <f>($K$41*G49)/100</f>
        <v>0.0030471108000000007</v>
      </c>
      <c r="L49" s="654"/>
      <c r="M49" s="654"/>
      <c r="N49" s="654"/>
      <c r="O49" s="654"/>
      <c r="P49" s="654">
        <f>($P$41*G49)/100</f>
        <v>-0.054595901899999986</v>
      </c>
    </row>
    <row r="50" spans="6:10" ht="12.75">
      <c r="F50" s="168"/>
      <c r="J50" s="169"/>
    </row>
    <row r="51" spans="1:10" ht="15">
      <c r="A51" s="657" t="s">
        <v>421</v>
      </c>
      <c r="F51" s="168"/>
      <c r="J51" s="169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view="pageBreakPreview" zoomScale="55" zoomScaleNormal="50" zoomScaleSheetLayoutView="55" workbookViewId="0" topLeftCell="A10">
      <selection activeCell="O29" sqref="O29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5.42187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251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325"/>
      <c r="R1" s="21"/>
    </row>
    <row r="2" spans="1:18" ht="30">
      <c r="A2" s="253"/>
      <c r="B2" s="21"/>
      <c r="C2" s="21"/>
      <c r="D2" s="21"/>
      <c r="E2" s="21"/>
      <c r="F2" s="21"/>
      <c r="G2" s="523" t="s">
        <v>369</v>
      </c>
      <c r="H2" s="21"/>
      <c r="I2" s="21"/>
      <c r="J2" s="21"/>
      <c r="K2" s="21"/>
      <c r="L2" s="21"/>
      <c r="M2" s="21"/>
      <c r="N2" s="21"/>
      <c r="O2" s="21"/>
      <c r="P2" s="21"/>
      <c r="Q2" s="326"/>
      <c r="R2" s="21"/>
    </row>
    <row r="3" spans="1:18" ht="26.25">
      <c r="A3" s="253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326"/>
      <c r="R3" s="21"/>
    </row>
    <row r="4" spans="1:18" ht="25.5">
      <c r="A4" s="254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326"/>
      <c r="R4" s="21"/>
    </row>
    <row r="5" spans="1:18" ht="23.25">
      <c r="A5" s="259"/>
      <c r="B5" s="21"/>
      <c r="C5" s="518" t="s">
        <v>402</v>
      </c>
      <c r="D5" s="21"/>
      <c r="E5" s="21"/>
      <c r="F5" s="21"/>
      <c r="G5" s="21"/>
      <c r="H5" s="21"/>
      <c r="I5" s="21"/>
      <c r="J5" s="21"/>
      <c r="K5" s="21"/>
      <c r="L5" s="256"/>
      <c r="M5" s="21"/>
      <c r="N5" s="21"/>
      <c r="O5" s="21"/>
      <c r="P5" s="21"/>
      <c r="Q5" s="326"/>
      <c r="R5" s="21"/>
    </row>
    <row r="6" spans="1:18" ht="18">
      <c r="A6" s="255"/>
      <c r="B6" s="134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326"/>
      <c r="R6" s="21"/>
    </row>
    <row r="7" spans="1:18" ht="26.25">
      <c r="A7" s="253"/>
      <c r="B7" s="21"/>
      <c r="C7" s="21"/>
      <c r="D7" s="21"/>
      <c r="E7" s="21"/>
      <c r="F7" s="308" t="s">
        <v>416</v>
      </c>
      <c r="G7" s="21"/>
      <c r="H7" s="21"/>
      <c r="I7" s="21"/>
      <c r="J7" s="21"/>
      <c r="K7" s="21"/>
      <c r="L7" s="256"/>
      <c r="M7" s="21"/>
      <c r="N7" s="21"/>
      <c r="O7" s="21"/>
      <c r="P7" s="21"/>
      <c r="Q7" s="326"/>
      <c r="R7" s="21"/>
    </row>
    <row r="8" spans="1:18" ht="25.5">
      <c r="A8" s="254"/>
      <c r="B8" s="257"/>
      <c r="C8" s="21"/>
      <c r="D8" s="21"/>
      <c r="E8" s="21"/>
      <c r="F8" s="21"/>
      <c r="G8" s="21"/>
      <c r="H8" s="258"/>
      <c r="I8" s="21"/>
      <c r="J8" s="21"/>
      <c r="K8" s="21"/>
      <c r="L8" s="21"/>
      <c r="M8" s="21"/>
      <c r="N8" s="21"/>
      <c r="O8" s="21"/>
      <c r="P8" s="21"/>
      <c r="Q8" s="326"/>
      <c r="R8" s="21"/>
    </row>
    <row r="9" spans="1:18" ht="12.75">
      <c r="A9" s="259"/>
      <c r="B9" s="21"/>
      <c r="C9" s="21"/>
      <c r="D9" s="21"/>
      <c r="E9" s="21"/>
      <c r="F9" s="21"/>
      <c r="G9" s="21"/>
      <c r="H9" s="260"/>
      <c r="I9" s="21"/>
      <c r="J9" s="21"/>
      <c r="K9" s="21"/>
      <c r="L9" s="21"/>
      <c r="M9" s="21"/>
      <c r="N9" s="21"/>
      <c r="O9" s="21"/>
      <c r="P9" s="21"/>
      <c r="Q9" s="326"/>
      <c r="R9" s="21"/>
    </row>
    <row r="10" spans="1:18" ht="45.75" customHeight="1">
      <c r="A10" s="259"/>
      <c r="B10" s="315" t="s">
        <v>335</v>
      </c>
      <c r="C10" s="21"/>
      <c r="D10" s="21"/>
      <c r="E10" s="21"/>
      <c r="F10" s="21"/>
      <c r="G10" s="21"/>
      <c r="H10" s="260"/>
      <c r="I10" s="309"/>
      <c r="J10" s="80"/>
      <c r="K10" s="80"/>
      <c r="L10" s="80"/>
      <c r="M10" s="80"/>
      <c r="N10" s="309"/>
      <c r="O10" s="80"/>
      <c r="P10" s="80"/>
      <c r="Q10" s="326"/>
      <c r="R10" s="21"/>
    </row>
    <row r="11" spans="1:19" ht="20.25">
      <c r="A11" s="259"/>
      <c r="B11" s="21"/>
      <c r="C11" s="21"/>
      <c r="D11" s="21"/>
      <c r="E11" s="21"/>
      <c r="F11" s="21"/>
      <c r="G11" s="21"/>
      <c r="H11" s="263"/>
      <c r="I11" s="550" t="s">
        <v>354</v>
      </c>
      <c r="J11" s="310"/>
      <c r="K11" s="310"/>
      <c r="L11" s="310"/>
      <c r="M11" s="310"/>
      <c r="N11" s="550" t="s">
        <v>355</v>
      </c>
      <c r="O11" s="310"/>
      <c r="P11" s="310"/>
      <c r="Q11" s="512"/>
      <c r="R11" s="266"/>
      <c r="S11" s="246"/>
    </row>
    <row r="12" spans="1:18" ht="12.75">
      <c r="A12" s="259"/>
      <c r="B12" s="21"/>
      <c r="C12" s="21"/>
      <c r="D12" s="21"/>
      <c r="E12" s="21"/>
      <c r="F12" s="21"/>
      <c r="G12" s="21"/>
      <c r="H12" s="260"/>
      <c r="I12" s="307"/>
      <c r="J12" s="307"/>
      <c r="K12" s="307"/>
      <c r="L12" s="307"/>
      <c r="M12" s="307"/>
      <c r="N12" s="307"/>
      <c r="O12" s="307"/>
      <c r="P12" s="307"/>
      <c r="Q12" s="326"/>
      <c r="R12" s="21"/>
    </row>
    <row r="13" spans="1:18" ht="26.25">
      <c r="A13" s="517">
        <v>1</v>
      </c>
      <c r="B13" s="518" t="s">
        <v>336</v>
      </c>
      <c r="C13" s="519"/>
      <c r="D13" s="519"/>
      <c r="E13" s="516"/>
      <c r="F13" s="516"/>
      <c r="G13" s="262"/>
      <c r="H13" s="513" t="s">
        <v>368</v>
      </c>
      <c r="I13" s="514">
        <f>NDPL!K158</f>
        <v>2.7115706968</v>
      </c>
      <c r="J13" s="308"/>
      <c r="K13" s="308"/>
      <c r="L13" s="308"/>
      <c r="M13" s="513" t="s">
        <v>368</v>
      </c>
      <c r="N13" s="514">
        <f>NDPL!P158</f>
        <v>3.060155587599999</v>
      </c>
      <c r="O13" s="308"/>
      <c r="P13" s="308"/>
      <c r="Q13" s="326"/>
      <c r="R13" s="21"/>
    </row>
    <row r="14" spans="1:18" ht="26.25">
      <c r="A14" s="517"/>
      <c r="B14" s="518"/>
      <c r="C14" s="519"/>
      <c r="D14" s="519"/>
      <c r="E14" s="516"/>
      <c r="F14" s="516"/>
      <c r="G14" s="262"/>
      <c r="H14" s="513"/>
      <c r="I14" s="514"/>
      <c r="J14" s="308"/>
      <c r="K14" s="308"/>
      <c r="L14" s="308"/>
      <c r="M14" s="513"/>
      <c r="N14" s="514"/>
      <c r="O14" s="308"/>
      <c r="P14" s="308"/>
      <c r="Q14" s="326"/>
      <c r="R14" s="21"/>
    </row>
    <row r="15" spans="1:18" ht="26.25">
      <c r="A15" s="517"/>
      <c r="B15" s="518"/>
      <c r="C15" s="519"/>
      <c r="D15" s="519"/>
      <c r="E15" s="516"/>
      <c r="F15" s="516"/>
      <c r="G15" s="257"/>
      <c r="H15" s="513"/>
      <c r="I15" s="514"/>
      <c r="J15" s="308"/>
      <c r="K15" s="308"/>
      <c r="L15" s="308"/>
      <c r="M15" s="513"/>
      <c r="N15" s="514"/>
      <c r="O15" s="308"/>
      <c r="P15" s="308"/>
      <c r="Q15" s="326"/>
      <c r="R15" s="21"/>
    </row>
    <row r="16" spans="1:18" ht="26.25">
      <c r="A16" s="517">
        <v>2</v>
      </c>
      <c r="B16" s="518" t="s">
        <v>337</v>
      </c>
      <c r="C16" s="519"/>
      <c r="D16" s="519"/>
      <c r="E16" s="516"/>
      <c r="F16" s="516"/>
      <c r="G16" s="262"/>
      <c r="H16" s="513" t="s">
        <v>368</v>
      </c>
      <c r="I16" s="514">
        <f>BRPL!K175</f>
        <v>1.7715663303999958</v>
      </c>
      <c r="J16" s="308"/>
      <c r="K16" s="308"/>
      <c r="L16" s="308"/>
      <c r="M16" s="513" t="s">
        <v>368</v>
      </c>
      <c r="N16" s="514">
        <f>BRPL!P175</f>
        <v>18.277692593799998</v>
      </c>
      <c r="O16" s="308"/>
      <c r="P16" s="308"/>
      <c r="Q16" s="326"/>
      <c r="R16" s="21"/>
    </row>
    <row r="17" spans="1:18" ht="26.25">
      <c r="A17" s="517"/>
      <c r="B17" s="518"/>
      <c r="C17" s="519"/>
      <c r="D17" s="519"/>
      <c r="E17" s="516"/>
      <c r="F17" s="516"/>
      <c r="G17" s="262"/>
      <c r="H17" s="513"/>
      <c r="I17" s="514"/>
      <c r="J17" s="308"/>
      <c r="K17" s="308"/>
      <c r="L17" s="308"/>
      <c r="M17" s="513"/>
      <c r="N17" s="514"/>
      <c r="O17" s="308"/>
      <c r="P17" s="308"/>
      <c r="Q17" s="326"/>
      <c r="R17" s="21"/>
    </row>
    <row r="18" spans="1:18" ht="26.25">
      <c r="A18" s="517"/>
      <c r="B18" s="518"/>
      <c r="C18" s="519"/>
      <c r="D18" s="519"/>
      <c r="E18" s="516"/>
      <c r="F18" s="516"/>
      <c r="G18" s="257"/>
      <c r="H18" s="513"/>
      <c r="I18" s="514"/>
      <c r="J18" s="308"/>
      <c r="K18" s="308"/>
      <c r="L18" s="308"/>
      <c r="M18" s="513"/>
      <c r="N18" s="514"/>
      <c r="O18" s="308"/>
      <c r="P18" s="308"/>
      <c r="Q18" s="326"/>
      <c r="R18" s="21"/>
    </row>
    <row r="19" spans="1:18" ht="26.25">
      <c r="A19" s="517">
        <v>3</v>
      </c>
      <c r="B19" s="518" t="s">
        <v>338</v>
      </c>
      <c r="C19" s="519"/>
      <c r="D19" s="519"/>
      <c r="E19" s="516"/>
      <c r="F19" s="516"/>
      <c r="G19" s="262"/>
      <c r="H19" s="513" t="s">
        <v>368</v>
      </c>
      <c r="I19" s="514">
        <f>BYPL!K164</f>
        <v>3.77477515</v>
      </c>
      <c r="J19" s="308"/>
      <c r="K19" s="308"/>
      <c r="L19" s="308"/>
      <c r="M19" s="513" t="s">
        <v>368</v>
      </c>
      <c r="N19" s="514">
        <f>BYPL!P164</f>
        <v>3.8248493325000004</v>
      </c>
      <c r="O19" s="308"/>
      <c r="P19" s="308"/>
      <c r="Q19" s="326"/>
      <c r="R19" s="21"/>
    </row>
    <row r="20" spans="1:18" ht="26.25">
      <c r="A20" s="517"/>
      <c r="B20" s="518"/>
      <c r="C20" s="519"/>
      <c r="D20" s="519"/>
      <c r="E20" s="516"/>
      <c r="F20" s="516"/>
      <c r="G20" s="262"/>
      <c r="H20" s="513"/>
      <c r="I20" s="514"/>
      <c r="J20" s="308"/>
      <c r="K20" s="308"/>
      <c r="L20" s="308"/>
      <c r="M20" s="513"/>
      <c r="N20" s="514"/>
      <c r="O20" s="308"/>
      <c r="P20" s="308"/>
      <c r="Q20" s="326"/>
      <c r="R20" s="21"/>
    </row>
    <row r="21" spans="1:18" ht="26.25">
      <c r="A21" s="517"/>
      <c r="B21" s="520"/>
      <c r="C21" s="520"/>
      <c r="D21" s="520"/>
      <c r="E21" s="349"/>
      <c r="F21" s="349"/>
      <c r="G21" s="134"/>
      <c r="H21" s="513"/>
      <c r="I21" s="514"/>
      <c r="J21" s="308"/>
      <c r="K21" s="308"/>
      <c r="L21" s="308"/>
      <c r="M21" s="513"/>
      <c r="N21" s="514"/>
      <c r="O21" s="308"/>
      <c r="P21" s="308"/>
      <c r="Q21" s="326"/>
      <c r="R21" s="21"/>
    </row>
    <row r="22" spans="1:18" ht="26.25">
      <c r="A22" s="517">
        <v>4</v>
      </c>
      <c r="B22" s="518" t="s">
        <v>339</v>
      </c>
      <c r="C22" s="520"/>
      <c r="D22" s="520"/>
      <c r="E22" s="349"/>
      <c r="F22" s="349"/>
      <c r="G22" s="262"/>
      <c r="H22" s="513" t="s">
        <v>368</v>
      </c>
      <c r="I22" s="514">
        <f>NDMC!K76</f>
        <v>10.127427901599997</v>
      </c>
      <c r="J22" s="308"/>
      <c r="K22" s="308"/>
      <c r="L22" s="308"/>
      <c r="M22" s="513" t="s">
        <v>368</v>
      </c>
      <c r="N22" s="514">
        <f>NDMC!P76</f>
        <v>2.2025274562</v>
      </c>
      <c r="O22" s="308"/>
      <c r="P22" s="308"/>
      <c r="Q22" s="326"/>
      <c r="R22" s="21"/>
    </row>
    <row r="23" spans="1:18" ht="26.25">
      <c r="A23" s="517"/>
      <c r="B23" s="518"/>
      <c r="C23" s="520"/>
      <c r="D23" s="520"/>
      <c r="E23" s="349"/>
      <c r="F23" s="349"/>
      <c r="G23" s="262"/>
      <c r="H23" s="513"/>
      <c r="I23" s="514"/>
      <c r="J23" s="308"/>
      <c r="K23" s="308"/>
      <c r="L23" s="308"/>
      <c r="M23" s="513"/>
      <c r="N23" s="514"/>
      <c r="O23" s="308"/>
      <c r="P23" s="308"/>
      <c r="Q23" s="326"/>
      <c r="R23" s="21"/>
    </row>
    <row r="24" spans="1:18" ht="26.25">
      <c r="A24" s="517"/>
      <c r="B24" s="520"/>
      <c r="C24" s="520"/>
      <c r="D24" s="520"/>
      <c r="E24" s="349"/>
      <c r="F24" s="349"/>
      <c r="G24" s="134"/>
      <c r="H24" s="513"/>
      <c r="I24" s="514"/>
      <c r="J24" s="308"/>
      <c r="K24" s="308"/>
      <c r="L24" s="308"/>
      <c r="M24" s="513"/>
      <c r="N24" s="514"/>
      <c r="O24" s="308"/>
      <c r="P24" s="308"/>
      <c r="Q24" s="326"/>
      <c r="R24" s="21"/>
    </row>
    <row r="25" spans="1:18" ht="26.25">
      <c r="A25" s="517">
        <v>5</v>
      </c>
      <c r="B25" s="518" t="s">
        <v>340</v>
      </c>
      <c r="C25" s="520"/>
      <c r="D25" s="520"/>
      <c r="E25" s="349"/>
      <c r="F25" s="349"/>
      <c r="G25" s="262"/>
      <c r="H25" s="513" t="s">
        <v>368</v>
      </c>
      <c r="I25" s="514">
        <f>MES!K58</f>
        <v>0.4125528892</v>
      </c>
      <c r="J25" s="308"/>
      <c r="K25" s="308"/>
      <c r="L25" s="308"/>
      <c r="M25" s="513" t="s">
        <v>368</v>
      </c>
      <c r="N25" s="514">
        <f>MES!P58</f>
        <v>0.33799590189999995</v>
      </c>
      <c r="O25" s="308"/>
      <c r="P25" s="308"/>
      <c r="Q25" s="326"/>
      <c r="R25" s="21"/>
    </row>
    <row r="26" spans="1:18" ht="20.25">
      <c r="A26" s="259"/>
      <c r="B26" s="21"/>
      <c r="C26" s="21"/>
      <c r="D26" s="21"/>
      <c r="E26" s="21"/>
      <c r="F26" s="21"/>
      <c r="G26" s="21"/>
      <c r="H26" s="261"/>
      <c r="I26" s="515"/>
      <c r="J26" s="306"/>
      <c r="K26" s="306"/>
      <c r="L26" s="306"/>
      <c r="M26" s="306"/>
      <c r="N26" s="306"/>
      <c r="O26" s="306"/>
      <c r="P26" s="306"/>
      <c r="Q26" s="326"/>
      <c r="R26" s="21"/>
    </row>
    <row r="27" spans="1:18" ht="18">
      <c r="A27" s="255"/>
      <c r="B27" s="229"/>
      <c r="C27" s="264"/>
      <c r="D27" s="264"/>
      <c r="E27" s="264"/>
      <c r="F27" s="264"/>
      <c r="G27" s="265"/>
      <c r="H27" s="261"/>
      <c r="I27" s="21"/>
      <c r="J27" s="21"/>
      <c r="K27" s="21"/>
      <c r="L27" s="21"/>
      <c r="M27" s="21"/>
      <c r="N27" s="21"/>
      <c r="O27" s="21"/>
      <c r="P27" s="21"/>
      <c r="Q27" s="326"/>
      <c r="R27" s="21"/>
    </row>
    <row r="28" spans="1:18" ht="15">
      <c r="A28" s="259"/>
      <c r="B28" s="21"/>
      <c r="C28" s="21"/>
      <c r="D28" s="21"/>
      <c r="E28" s="21"/>
      <c r="F28" s="21"/>
      <c r="G28" s="21"/>
      <c r="H28" s="261"/>
      <c r="I28" s="21"/>
      <c r="J28" s="21"/>
      <c r="K28" s="21"/>
      <c r="L28" s="21"/>
      <c r="M28" s="21"/>
      <c r="N28" s="21"/>
      <c r="O28" s="21"/>
      <c r="P28" s="21"/>
      <c r="Q28" s="326"/>
      <c r="R28" s="21"/>
    </row>
    <row r="29" spans="1:18" ht="54" customHeight="1" thickBot="1">
      <c r="A29" s="510" t="s">
        <v>341</v>
      </c>
      <c r="B29" s="311"/>
      <c r="C29" s="311"/>
      <c r="D29" s="311"/>
      <c r="E29" s="311"/>
      <c r="F29" s="311"/>
      <c r="G29" s="311"/>
      <c r="H29" s="312"/>
      <c r="I29" s="312"/>
      <c r="J29" s="312"/>
      <c r="K29" s="312"/>
      <c r="L29" s="312"/>
      <c r="M29" s="312"/>
      <c r="N29" s="312"/>
      <c r="O29" s="312"/>
      <c r="P29" s="312"/>
      <c r="Q29" s="327"/>
      <c r="R29" s="21"/>
    </row>
    <row r="30" spans="1:9" ht="13.5" thickTop="1">
      <c r="A30" s="252"/>
      <c r="B30" s="21"/>
      <c r="C30" s="21"/>
      <c r="D30" s="21"/>
      <c r="E30" s="21"/>
      <c r="F30" s="21"/>
      <c r="G30" s="21"/>
      <c r="H30" s="21"/>
      <c r="I30" s="21"/>
    </row>
    <row r="31" spans="1:9" ht="12.75">
      <c r="A31" s="21"/>
      <c r="B31" s="21"/>
      <c r="C31" s="21"/>
      <c r="D31" s="21"/>
      <c r="E31" s="21"/>
      <c r="F31" s="21"/>
      <c r="G31" s="21"/>
      <c r="H31" s="21"/>
      <c r="I31" s="21"/>
    </row>
    <row r="32" spans="1:9" ht="12.75">
      <c r="A32" s="21"/>
      <c r="B32" s="21"/>
      <c r="C32" s="21"/>
      <c r="D32" s="21"/>
      <c r="E32" s="21"/>
      <c r="F32" s="21"/>
      <c r="G32" s="21"/>
      <c r="H32" s="21"/>
      <c r="I32" s="21"/>
    </row>
    <row r="33" spans="1:9" ht="18">
      <c r="A33" s="264" t="s">
        <v>367</v>
      </c>
      <c r="B33" s="21"/>
      <c r="C33" s="21"/>
      <c r="D33" s="21"/>
      <c r="E33" s="509"/>
      <c r="F33" s="509"/>
      <c r="G33" s="21"/>
      <c r="H33" s="21"/>
      <c r="I33" s="21"/>
    </row>
    <row r="34" spans="1:9" ht="15">
      <c r="A34" s="289"/>
      <c r="B34" s="289"/>
      <c r="C34" s="289"/>
      <c r="D34" s="289"/>
      <c r="E34" s="509"/>
      <c r="F34" s="509"/>
      <c r="G34" s="21"/>
      <c r="H34" s="21"/>
      <c r="I34" s="21"/>
    </row>
    <row r="35" spans="1:9" s="509" customFormat="1" ht="15" customHeight="1">
      <c r="A35" s="522" t="s">
        <v>375</v>
      </c>
      <c r="E35"/>
      <c r="F35"/>
      <c r="G35" s="289"/>
      <c r="H35" s="289"/>
      <c r="I35" s="289"/>
    </row>
    <row r="36" spans="1:9" s="509" customFormat="1" ht="15" customHeight="1">
      <c r="A36" s="522"/>
      <c r="E36"/>
      <c r="F36"/>
      <c r="H36" s="289"/>
      <c r="I36" s="289"/>
    </row>
    <row r="37" spans="1:9" s="509" customFormat="1" ht="15" customHeight="1">
      <c r="A37" s="522" t="s">
        <v>376</v>
      </c>
      <c r="E37"/>
      <c r="F37"/>
      <c r="I37" s="289"/>
    </row>
    <row r="38" spans="1:9" s="509" customFormat="1" ht="15" customHeight="1">
      <c r="A38" s="521"/>
      <c r="E38"/>
      <c r="F38"/>
      <c r="I38" s="289"/>
    </row>
    <row r="39" spans="1:9" s="509" customFormat="1" ht="15" customHeight="1">
      <c r="A39" s="522" t="s">
        <v>417</v>
      </c>
      <c r="E39"/>
      <c r="F39"/>
      <c r="I39" s="289"/>
    </row>
    <row r="40" spans="1:6" s="509" customFormat="1" ht="15" customHeight="1">
      <c r="A40" s="522" t="s">
        <v>418</v>
      </c>
      <c r="B40" s="508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6.8515625" style="0" customWidth="1"/>
    <col min="3" max="3" width="9.8515625" style="0" bestFit="1" customWidth="1"/>
    <col min="6" max="6" width="9.28125" style="0" bestFit="1" customWidth="1"/>
    <col min="7" max="7" width="10.8515625" style="0" customWidth="1"/>
    <col min="8" max="8" width="10.7109375" style="0" customWidth="1"/>
    <col min="9" max="9" width="9.28125" style="0" bestFit="1" customWidth="1"/>
    <col min="10" max="10" width="10.57421875" style="0" bestFit="1" customWidth="1"/>
    <col min="11" max="14" width="9.28125" style="0" bestFit="1" customWidth="1"/>
    <col min="15" max="15" width="10.57421875" style="0" bestFit="1" customWidth="1"/>
    <col min="16" max="16" width="9.28125" style="0" bestFit="1" customWidth="1"/>
  </cols>
  <sheetData>
    <row r="1" spans="1:16" ht="24" thickBot="1">
      <c r="A1" s="3"/>
      <c r="G1" s="21"/>
      <c r="H1" s="21"/>
      <c r="I1" s="58" t="s">
        <v>8</v>
      </c>
      <c r="J1" s="21"/>
      <c r="K1" s="21"/>
      <c r="L1" s="21"/>
      <c r="M1" s="21"/>
      <c r="N1" s="58" t="s">
        <v>7</v>
      </c>
      <c r="O1" s="21"/>
      <c r="P1" s="21"/>
    </row>
    <row r="2" spans="1:17" ht="39.75" thickBot="1" thickTop="1">
      <c r="A2" s="43" t="s">
        <v>9</v>
      </c>
      <c r="B2" s="40" t="s">
        <v>10</v>
      </c>
      <c r="C2" s="41" t="s">
        <v>1</v>
      </c>
      <c r="D2" s="41" t="s">
        <v>2</v>
      </c>
      <c r="E2" s="41" t="s">
        <v>3</v>
      </c>
      <c r="F2" s="41" t="s">
        <v>11</v>
      </c>
      <c r="G2" s="43" t="str">
        <f>NDPL!G5</f>
        <v>FINAL READING 01/04/12</v>
      </c>
      <c r="H2" s="41" t="str">
        <f>NDPL!H5</f>
        <v>INTIAL READING 01/03/12</v>
      </c>
      <c r="I2" s="41" t="s">
        <v>4</v>
      </c>
      <c r="J2" s="41" t="s">
        <v>5</v>
      </c>
      <c r="K2" s="41" t="s">
        <v>6</v>
      </c>
      <c r="L2" s="43" t="str">
        <f>NDPL!G5</f>
        <v>FINAL READING 01/04/12</v>
      </c>
      <c r="M2" s="41" t="str">
        <f>NDPL!H5</f>
        <v>INTIAL READING 01/03/12</v>
      </c>
      <c r="N2" s="41" t="s">
        <v>4</v>
      </c>
      <c r="O2" s="41" t="s">
        <v>5</v>
      </c>
      <c r="P2" s="42" t="s">
        <v>6</v>
      </c>
      <c r="Q2" s="689"/>
    </row>
    <row r="3" ht="14.25" thickBot="1" thickTop="1"/>
    <row r="4" spans="1:17" ht="13.5" thickTop="1">
      <c r="A4" s="26"/>
      <c r="B4" s="314" t="s">
        <v>356</v>
      </c>
      <c r="C4" s="27"/>
      <c r="D4" s="27"/>
      <c r="E4" s="27"/>
      <c r="F4" s="37"/>
      <c r="G4" s="26"/>
      <c r="H4" s="27"/>
      <c r="I4" s="27"/>
      <c r="J4" s="27"/>
      <c r="K4" s="37"/>
      <c r="L4" s="26"/>
      <c r="M4" s="27"/>
      <c r="N4" s="27"/>
      <c r="O4" s="27"/>
      <c r="P4" s="37"/>
      <c r="Q4" s="183"/>
    </row>
    <row r="5" spans="1:17" ht="12.75">
      <c r="A5" s="25"/>
      <c r="B5" s="157" t="s">
        <v>360</v>
      </c>
      <c r="C5" s="159" t="s">
        <v>292</v>
      </c>
      <c r="D5" s="21"/>
      <c r="E5" s="21"/>
      <c r="F5" s="125"/>
      <c r="G5" s="25"/>
      <c r="H5" s="21"/>
      <c r="I5" s="21"/>
      <c r="J5" s="21"/>
      <c r="K5" s="125"/>
      <c r="L5" s="25"/>
      <c r="M5" s="21"/>
      <c r="N5" s="21"/>
      <c r="O5" s="21"/>
      <c r="P5" s="125"/>
      <c r="Q5" s="184"/>
    </row>
    <row r="6" spans="1:17" ht="15">
      <c r="A6" s="102">
        <v>1</v>
      </c>
      <c r="B6" s="131" t="s">
        <v>357</v>
      </c>
      <c r="C6" s="23">
        <v>4902492</v>
      </c>
      <c r="D6" s="155" t="s">
        <v>13</v>
      </c>
      <c r="E6" s="155" t="s">
        <v>294</v>
      </c>
      <c r="F6" s="30">
        <v>1500</v>
      </c>
      <c r="G6" s="448">
        <v>977434</v>
      </c>
      <c r="H6" s="449">
        <v>979680</v>
      </c>
      <c r="I6" s="81">
        <f>G6-H6</f>
        <v>-2246</v>
      </c>
      <c r="J6" s="81">
        <f>$F6*I6</f>
        <v>-3369000</v>
      </c>
      <c r="K6" s="83">
        <f>J6/1000000</f>
        <v>-3.369</v>
      </c>
      <c r="L6" s="448">
        <v>981175</v>
      </c>
      <c r="M6" s="449">
        <v>981175</v>
      </c>
      <c r="N6" s="81">
        <f>L6-M6</f>
        <v>0</v>
      </c>
      <c r="O6" s="81">
        <f>$F6*N6</f>
        <v>0</v>
      </c>
      <c r="P6" s="83">
        <f>O6/1000000</f>
        <v>0</v>
      </c>
      <c r="Q6" s="184"/>
    </row>
    <row r="7" spans="1:17" ht="15">
      <c r="A7" s="102">
        <v>2</v>
      </c>
      <c r="B7" s="131" t="s">
        <v>358</v>
      </c>
      <c r="C7" s="23">
        <v>4902493</v>
      </c>
      <c r="D7" s="155" t="s">
        <v>13</v>
      </c>
      <c r="E7" s="155" t="s">
        <v>294</v>
      </c>
      <c r="F7" s="30">
        <v>1500</v>
      </c>
      <c r="G7" s="448">
        <v>975571</v>
      </c>
      <c r="H7" s="449">
        <v>975553</v>
      </c>
      <c r="I7" s="81">
        <f>G7-H7</f>
        <v>18</v>
      </c>
      <c r="J7" s="81">
        <f>$F7*I7</f>
        <v>27000</v>
      </c>
      <c r="K7" s="83">
        <f>J7/1000000</f>
        <v>0.027</v>
      </c>
      <c r="L7" s="448">
        <v>986801</v>
      </c>
      <c r="M7" s="449">
        <v>986820</v>
      </c>
      <c r="N7" s="81">
        <f>L7-M7</f>
        <v>-19</v>
      </c>
      <c r="O7" s="81">
        <f>$F7*N7</f>
        <v>-28500</v>
      </c>
      <c r="P7" s="83">
        <f>O7/1000000</f>
        <v>-0.0285</v>
      </c>
      <c r="Q7" s="184"/>
    </row>
    <row r="8" spans="1:17" ht="15">
      <c r="A8" s="102">
        <v>3</v>
      </c>
      <c r="B8" s="131" t="s">
        <v>359</v>
      </c>
      <c r="C8" s="23">
        <v>4902494</v>
      </c>
      <c r="D8" s="155" t="s">
        <v>13</v>
      </c>
      <c r="E8" s="155" t="s">
        <v>294</v>
      </c>
      <c r="F8" s="30">
        <v>1500</v>
      </c>
      <c r="G8" s="448">
        <v>930170</v>
      </c>
      <c r="H8" s="449">
        <v>930877</v>
      </c>
      <c r="I8" s="81">
        <f>G8-H8</f>
        <v>-707</v>
      </c>
      <c r="J8" s="81">
        <f>$F8*I8</f>
        <v>-1060500</v>
      </c>
      <c r="K8" s="83">
        <f>J8/1000000</f>
        <v>-1.0605</v>
      </c>
      <c r="L8" s="448">
        <v>970178</v>
      </c>
      <c r="M8" s="449">
        <v>970187</v>
      </c>
      <c r="N8" s="81">
        <f>L8-M8</f>
        <v>-9</v>
      </c>
      <c r="O8" s="81">
        <f>$F8*N8</f>
        <v>-13500</v>
      </c>
      <c r="P8" s="83">
        <f>O8/1000000</f>
        <v>-0.0135</v>
      </c>
      <c r="Q8" s="184"/>
    </row>
    <row r="9" spans="1:17" ht="12.75">
      <c r="A9" s="102"/>
      <c r="B9" s="21"/>
      <c r="C9" s="23"/>
      <c r="D9" s="21"/>
      <c r="E9" s="21"/>
      <c r="F9" s="30"/>
      <c r="G9" s="102"/>
      <c r="H9" s="23"/>
      <c r="I9" s="21"/>
      <c r="J9" s="21"/>
      <c r="K9" s="125"/>
      <c r="L9" s="102"/>
      <c r="M9" s="23"/>
      <c r="N9" s="21"/>
      <c r="O9" s="21"/>
      <c r="P9" s="125"/>
      <c r="Q9" s="184"/>
    </row>
    <row r="10" spans="1:17" ht="12.75">
      <c r="A10" s="25"/>
      <c r="B10" s="21"/>
      <c r="C10" s="21"/>
      <c r="D10" s="21"/>
      <c r="E10" s="21"/>
      <c r="F10" s="125"/>
      <c r="G10" s="102"/>
      <c r="H10" s="23"/>
      <c r="I10" s="21"/>
      <c r="J10" s="21"/>
      <c r="K10" s="125"/>
      <c r="L10" s="102"/>
      <c r="M10" s="23"/>
      <c r="N10" s="21"/>
      <c r="O10" s="21"/>
      <c r="P10" s="125"/>
      <c r="Q10" s="184"/>
    </row>
    <row r="11" spans="1:17" ht="12.75">
      <c r="A11" s="25"/>
      <c r="B11" s="21"/>
      <c r="C11" s="21"/>
      <c r="D11" s="21"/>
      <c r="E11" s="21"/>
      <c r="F11" s="125"/>
      <c r="G11" s="102"/>
      <c r="H11" s="23"/>
      <c r="I11" s="21"/>
      <c r="J11" s="21"/>
      <c r="K11" s="125"/>
      <c r="L11" s="102"/>
      <c r="M11" s="23"/>
      <c r="N11" s="21"/>
      <c r="O11" s="21"/>
      <c r="P11" s="125"/>
      <c r="Q11" s="184"/>
    </row>
    <row r="12" spans="1:17" ht="12.75">
      <c r="A12" s="25"/>
      <c r="B12" s="21"/>
      <c r="C12" s="21"/>
      <c r="D12" s="21"/>
      <c r="E12" s="21"/>
      <c r="F12" s="125"/>
      <c r="G12" s="102"/>
      <c r="H12" s="23"/>
      <c r="I12" s="245" t="s">
        <v>333</v>
      </c>
      <c r="J12" s="21"/>
      <c r="K12" s="244">
        <f>SUM(K6:K8)</f>
        <v>-4.4025</v>
      </c>
      <c r="L12" s="102"/>
      <c r="M12" s="23"/>
      <c r="N12" s="245" t="s">
        <v>333</v>
      </c>
      <c r="O12" s="21"/>
      <c r="P12" s="244">
        <f>SUM(P6:P8)</f>
        <v>-0.042</v>
      </c>
      <c r="Q12" s="184"/>
    </row>
    <row r="13" spans="1:17" ht="12.75">
      <c r="A13" s="25"/>
      <c r="B13" s="21"/>
      <c r="C13" s="21"/>
      <c r="D13" s="21"/>
      <c r="E13" s="21"/>
      <c r="F13" s="125"/>
      <c r="G13" s="102"/>
      <c r="H13" s="23"/>
      <c r="I13" s="396"/>
      <c r="J13" s="21"/>
      <c r="K13" s="240"/>
      <c r="L13" s="102"/>
      <c r="M13" s="23"/>
      <c r="N13" s="396"/>
      <c r="O13" s="21"/>
      <c r="P13" s="240"/>
      <c r="Q13" s="184"/>
    </row>
    <row r="14" spans="1:17" ht="12.75">
      <c r="A14" s="25"/>
      <c r="B14" s="21"/>
      <c r="C14" s="21"/>
      <c r="D14" s="21"/>
      <c r="E14" s="21"/>
      <c r="F14" s="125"/>
      <c r="G14" s="102"/>
      <c r="H14" s="23"/>
      <c r="I14" s="21"/>
      <c r="J14" s="21"/>
      <c r="K14" s="125"/>
      <c r="L14" s="102"/>
      <c r="M14" s="23"/>
      <c r="N14" s="21"/>
      <c r="O14" s="21"/>
      <c r="P14" s="125"/>
      <c r="Q14" s="184"/>
    </row>
    <row r="15" spans="1:17" ht="12.75">
      <c r="A15" s="25"/>
      <c r="B15" s="151" t="s">
        <v>158</v>
      </c>
      <c r="C15" s="21"/>
      <c r="D15" s="21"/>
      <c r="E15" s="21"/>
      <c r="F15" s="125"/>
      <c r="G15" s="102"/>
      <c r="H15" s="23"/>
      <c r="I15" s="21"/>
      <c r="J15" s="21"/>
      <c r="K15" s="125"/>
      <c r="L15" s="102"/>
      <c r="M15" s="23"/>
      <c r="N15" s="21"/>
      <c r="O15" s="21"/>
      <c r="P15" s="125"/>
      <c r="Q15" s="184"/>
    </row>
    <row r="16" spans="1:17" ht="12.75">
      <c r="A16" s="140"/>
      <c r="B16" s="141" t="s">
        <v>291</v>
      </c>
      <c r="C16" s="142" t="s">
        <v>292</v>
      </c>
      <c r="D16" s="142"/>
      <c r="E16" s="143"/>
      <c r="F16" s="144"/>
      <c r="G16" s="145"/>
      <c r="H16" s="23"/>
      <c r="I16" s="21"/>
      <c r="J16" s="21"/>
      <c r="K16" s="125"/>
      <c r="L16" s="102"/>
      <c r="M16" s="23"/>
      <c r="N16" s="21"/>
      <c r="O16" s="21"/>
      <c r="P16" s="125"/>
      <c r="Q16" s="184"/>
    </row>
    <row r="17" spans="1:17" ht="15">
      <c r="A17" s="145">
        <v>1</v>
      </c>
      <c r="B17" s="146" t="s">
        <v>293</v>
      </c>
      <c r="C17" s="147">
        <v>4902509</v>
      </c>
      <c r="D17" s="148" t="s">
        <v>13</v>
      </c>
      <c r="E17" s="148" t="s">
        <v>294</v>
      </c>
      <c r="F17" s="149">
        <v>5000</v>
      </c>
      <c r="G17" s="448">
        <v>997226</v>
      </c>
      <c r="H17" s="449">
        <v>997179</v>
      </c>
      <c r="I17" s="81">
        <f>G17-H17</f>
        <v>47</v>
      </c>
      <c r="J17" s="81">
        <f>$F17*I17</f>
        <v>235000</v>
      </c>
      <c r="K17" s="83">
        <f>J17/1000000</f>
        <v>0.235</v>
      </c>
      <c r="L17" s="448">
        <v>36729</v>
      </c>
      <c r="M17" s="449">
        <v>36920</v>
      </c>
      <c r="N17" s="81">
        <f>L17-M17</f>
        <v>-191</v>
      </c>
      <c r="O17" s="81">
        <f>$F17*N17</f>
        <v>-955000</v>
      </c>
      <c r="P17" s="83">
        <f>O17/1000000</f>
        <v>-0.955</v>
      </c>
      <c r="Q17" s="184"/>
    </row>
    <row r="18" spans="1:17" ht="15">
      <c r="A18" s="145">
        <v>2</v>
      </c>
      <c r="B18" s="146" t="s">
        <v>295</v>
      </c>
      <c r="C18" s="147">
        <v>4902510</v>
      </c>
      <c r="D18" s="148" t="s">
        <v>13</v>
      </c>
      <c r="E18" s="148" t="s">
        <v>294</v>
      </c>
      <c r="F18" s="149">
        <v>1000</v>
      </c>
      <c r="G18" s="448">
        <v>999433</v>
      </c>
      <c r="H18" s="449">
        <v>999433</v>
      </c>
      <c r="I18" s="81">
        <f>G18-H18</f>
        <v>0</v>
      </c>
      <c r="J18" s="81">
        <f>$F18*I18</f>
        <v>0</v>
      </c>
      <c r="K18" s="83">
        <f>J18/1000000</f>
        <v>0</v>
      </c>
      <c r="L18" s="448">
        <v>8097</v>
      </c>
      <c r="M18" s="449">
        <v>8123</v>
      </c>
      <c r="N18" s="81">
        <f>L18-M18</f>
        <v>-26</v>
      </c>
      <c r="O18" s="81">
        <f>$F18*N18</f>
        <v>-26000</v>
      </c>
      <c r="P18" s="83">
        <f>O18/1000000</f>
        <v>-0.026</v>
      </c>
      <c r="Q18" s="184"/>
    </row>
    <row r="19" spans="1:17" ht="15">
      <c r="A19" s="145">
        <v>3</v>
      </c>
      <c r="B19" s="146" t="s">
        <v>296</v>
      </c>
      <c r="C19" s="147">
        <v>4864947</v>
      </c>
      <c r="D19" s="148" t="s">
        <v>13</v>
      </c>
      <c r="E19" s="148" t="s">
        <v>294</v>
      </c>
      <c r="F19" s="149">
        <v>1000</v>
      </c>
      <c r="G19" s="448">
        <v>970216</v>
      </c>
      <c r="H19" s="449">
        <v>970556</v>
      </c>
      <c r="I19" s="81">
        <f>G19-H19</f>
        <v>-340</v>
      </c>
      <c r="J19" s="81">
        <f>$F19*I19</f>
        <v>-340000</v>
      </c>
      <c r="K19" s="83">
        <f>J19/1000000</f>
        <v>-0.34</v>
      </c>
      <c r="L19" s="448">
        <v>990594</v>
      </c>
      <c r="M19" s="449">
        <v>990881</v>
      </c>
      <c r="N19" s="81">
        <f>L19-M19</f>
        <v>-287</v>
      </c>
      <c r="O19" s="81">
        <f>$F19*N19</f>
        <v>-287000</v>
      </c>
      <c r="P19" s="83">
        <f>O19/1000000</f>
        <v>-0.287</v>
      </c>
      <c r="Q19" s="184"/>
    </row>
    <row r="20" spans="1:17" ht="12.75">
      <c r="A20" s="145"/>
      <c r="B20" s="146"/>
      <c r="C20" s="147"/>
      <c r="D20" s="148"/>
      <c r="E20" s="148"/>
      <c r="F20" s="150"/>
      <c r="G20" s="161"/>
      <c r="H20" s="21"/>
      <c r="I20" s="81"/>
      <c r="J20" s="81"/>
      <c r="K20" s="83"/>
      <c r="L20" s="82"/>
      <c r="M20" s="80"/>
      <c r="N20" s="81"/>
      <c r="O20" s="81"/>
      <c r="P20" s="83"/>
      <c r="Q20" s="184"/>
    </row>
    <row r="21" spans="1:17" ht="12.75">
      <c r="A21" s="25"/>
      <c r="B21" s="21"/>
      <c r="C21" s="21"/>
      <c r="D21" s="21"/>
      <c r="E21" s="21"/>
      <c r="F21" s="125"/>
      <c r="G21" s="25"/>
      <c r="H21" s="21"/>
      <c r="I21" s="21"/>
      <c r="J21" s="21"/>
      <c r="K21" s="125"/>
      <c r="L21" s="25"/>
      <c r="M21" s="21"/>
      <c r="N21" s="21"/>
      <c r="O21" s="21"/>
      <c r="P21" s="125"/>
      <c r="Q21" s="184"/>
    </row>
    <row r="22" spans="1:17" ht="12.75">
      <c r="A22" s="25"/>
      <c r="B22" s="21"/>
      <c r="C22" s="21"/>
      <c r="D22" s="21"/>
      <c r="E22" s="21"/>
      <c r="F22" s="125"/>
      <c r="G22" s="25"/>
      <c r="H22" s="21"/>
      <c r="I22" s="21"/>
      <c r="J22" s="21"/>
      <c r="K22" s="125"/>
      <c r="L22" s="25"/>
      <c r="M22" s="21"/>
      <c r="N22" s="21"/>
      <c r="O22" s="21"/>
      <c r="P22" s="125"/>
      <c r="Q22" s="184"/>
    </row>
    <row r="23" spans="1:17" ht="12.75">
      <c r="A23" s="25"/>
      <c r="B23" s="21"/>
      <c r="C23" s="21"/>
      <c r="D23" s="21"/>
      <c r="E23" s="21"/>
      <c r="F23" s="125"/>
      <c r="G23" s="25"/>
      <c r="H23" s="21"/>
      <c r="I23" s="245" t="s">
        <v>333</v>
      </c>
      <c r="J23" s="21"/>
      <c r="K23" s="244">
        <f>SUM(K17:K19)</f>
        <v>-0.10500000000000004</v>
      </c>
      <c r="L23" s="25"/>
      <c r="M23" s="21"/>
      <c r="N23" s="245" t="s">
        <v>333</v>
      </c>
      <c r="O23" s="21"/>
      <c r="P23" s="244">
        <f>SUM(P17:P19)</f>
        <v>-1.268</v>
      </c>
      <c r="Q23" s="184"/>
    </row>
    <row r="24" spans="1:17" ht="13.5" thickBot="1">
      <c r="A24" s="31"/>
      <c r="B24" s="32"/>
      <c r="C24" s="32"/>
      <c r="D24" s="32"/>
      <c r="E24" s="32"/>
      <c r="F24" s="64"/>
      <c r="G24" s="31"/>
      <c r="H24" s="32"/>
      <c r="I24" s="32"/>
      <c r="J24" s="32"/>
      <c r="K24" s="64"/>
      <c r="L24" s="31"/>
      <c r="M24" s="32"/>
      <c r="N24" s="32"/>
      <c r="O24" s="32"/>
      <c r="P24" s="64"/>
      <c r="Q24" s="185"/>
    </row>
    <row r="25" ht="13.5" thickTop="1"/>
  </sheetData>
  <sheetProtection/>
  <printOptions/>
  <pageMargins left="0.75" right="0.75" top="1" bottom="1" header="0.5" footer="0.5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ICM</cp:lastModifiedBy>
  <cp:lastPrinted>2012-04-20T10:32:05Z</cp:lastPrinted>
  <dcterms:created xsi:type="dcterms:W3CDTF">1996-10-14T23:33:28Z</dcterms:created>
  <dcterms:modified xsi:type="dcterms:W3CDTF">2012-04-23T07:20:08Z</dcterms:modified>
  <cp:category/>
  <cp:version/>
  <cp:contentType/>
  <cp:contentStatus/>
</cp:coreProperties>
</file>